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3613"/>
  <workbookPr showInkAnnotation="0" autoCompressPictures="0"/>
  <bookViews>
    <workbookView xWindow="420" yWindow="60" windowWidth="28800" windowHeight="16440" tabRatio="500"/>
  </bookViews>
  <sheets>
    <sheet name="Complete Scores" sheetId="1" r:id="rId1"/>
    <sheet name="Score Breakdowns" sheetId="2" r:id="rId2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69" i="2" l="1"/>
  <c r="A70" i="2"/>
  <c r="A71" i="2"/>
  <c r="A72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46" i="2"/>
  <c r="A47" i="2"/>
  <c r="A48" i="2"/>
  <c r="A49" i="2"/>
  <c r="A50" i="2"/>
  <c r="A51" i="2"/>
  <c r="A52" i="2"/>
  <c r="A53" i="2"/>
  <c r="A54" i="2"/>
  <c r="A55" i="2"/>
  <c r="A56" i="2"/>
  <c r="A57" i="2"/>
  <c r="A58" i="2"/>
  <c r="A59" i="2"/>
  <c r="A60" i="2"/>
  <c r="A61" i="2"/>
  <c r="A62" i="2"/>
  <c r="A63" i="2"/>
  <c r="A64" i="2"/>
  <c r="A4" i="2"/>
  <c r="A5" i="2"/>
  <c r="A6" i="2"/>
  <c r="A7" i="2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Y40" i="1"/>
  <c r="AY39" i="1"/>
  <c r="AY38" i="1"/>
  <c r="AY37" i="1"/>
  <c r="AY36" i="1"/>
  <c r="AY35" i="1"/>
  <c r="AY34" i="1"/>
  <c r="AY33" i="1"/>
  <c r="AY32" i="1"/>
  <c r="AY31" i="1"/>
  <c r="AY30" i="1"/>
  <c r="AY29" i="1"/>
  <c r="AY28" i="1"/>
  <c r="AY27" i="1"/>
  <c r="AY26" i="1"/>
  <c r="AY25" i="1"/>
  <c r="AY24" i="1"/>
  <c r="AY23" i="1"/>
  <c r="AY22" i="1"/>
  <c r="AY21" i="1"/>
  <c r="AY20" i="1"/>
  <c r="AY19" i="1"/>
  <c r="AY18" i="1"/>
  <c r="AY17" i="1"/>
  <c r="AY16" i="1"/>
  <c r="AY15" i="1"/>
  <c r="AY14" i="1"/>
  <c r="AY13" i="1"/>
  <c r="AY12" i="1"/>
  <c r="AY11" i="1"/>
  <c r="AY10" i="1"/>
  <c r="AY9" i="1"/>
  <c r="AY8" i="1"/>
  <c r="AY7" i="1"/>
  <c r="AY6" i="1"/>
  <c r="AY5" i="1"/>
  <c r="AY4" i="1"/>
  <c r="AY3" i="1"/>
  <c r="AC3" i="1"/>
  <c r="S3" i="1"/>
  <c r="T3" i="1"/>
  <c r="AG3" i="1"/>
  <c r="M3" i="1"/>
  <c r="AR3" i="1"/>
  <c r="AS3" i="1"/>
  <c r="AK3" i="1"/>
  <c r="AL3" i="1"/>
  <c r="AT3" i="1"/>
  <c r="AZ3" i="1"/>
  <c r="AC4" i="1"/>
  <c r="S4" i="1"/>
  <c r="T4" i="1"/>
  <c r="AG4" i="1"/>
  <c r="M4" i="1"/>
  <c r="AR4" i="1"/>
  <c r="AS4" i="1"/>
  <c r="AK4" i="1"/>
  <c r="AL4" i="1"/>
  <c r="AT4" i="1"/>
  <c r="AZ4" i="1"/>
  <c r="AC5" i="1"/>
  <c r="S5" i="1"/>
  <c r="T5" i="1"/>
  <c r="AG5" i="1"/>
  <c r="M5" i="1"/>
  <c r="AR5" i="1"/>
  <c r="AS5" i="1"/>
  <c r="AK5" i="1"/>
  <c r="AL5" i="1"/>
  <c r="AT5" i="1"/>
  <c r="AZ5" i="1"/>
  <c r="AC6" i="1"/>
  <c r="S6" i="1"/>
  <c r="T6" i="1"/>
  <c r="AG6" i="1"/>
  <c r="M6" i="1"/>
  <c r="AR6" i="1"/>
  <c r="AS6" i="1"/>
  <c r="AK6" i="1"/>
  <c r="AL6" i="1"/>
  <c r="AT6" i="1"/>
  <c r="AZ6" i="1"/>
  <c r="AC7" i="1"/>
  <c r="AG7" i="1"/>
  <c r="M7" i="1"/>
  <c r="AR7" i="1"/>
  <c r="AS7" i="1"/>
  <c r="AT7" i="1"/>
  <c r="AZ7" i="1"/>
  <c r="AC8" i="1"/>
  <c r="AG8" i="1"/>
  <c r="M8" i="1"/>
  <c r="AR8" i="1"/>
  <c r="AS8" i="1"/>
  <c r="AK8" i="1"/>
  <c r="AL8" i="1"/>
  <c r="AT8" i="1"/>
  <c r="AZ8" i="1"/>
  <c r="AC9" i="1"/>
  <c r="AG9" i="1"/>
  <c r="M9" i="1"/>
  <c r="AR9" i="1"/>
  <c r="AS9" i="1"/>
  <c r="AK9" i="1"/>
  <c r="AL9" i="1"/>
  <c r="AT9" i="1"/>
  <c r="AZ9" i="1"/>
  <c r="AC10" i="1"/>
  <c r="AG10" i="1"/>
  <c r="M10" i="1"/>
  <c r="AR10" i="1"/>
  <c r="AS10" i="1"/>
  <c r="AK10" i="1"/>
  <c r="AL10" i="1"/>
  <c r="AT10" i="1"/>
  <c r="AZ10" i="1"/>
  <c r="AC11" i="1"/>
  <c r="S11" i="1"/>
  <c r="T11" i="1"/>
  <c r="AG11" i="1"/>
  <c r="M11" i="1"/>
  <c r="AR11" i="1"/>
  <c r="AS11" i="1"/>
  <c r="AK11" i="1"/>
  <c r="AL11" i="1"/>
  <c r="AT11" i="1"/>
  <c r="AZ11" i="1"/>
  <c r="AC12" i="1"/>
  <c r="S12" i="1"/>
  <c r="T12" i="1"/>
  <c r="AG12" i="1"/>
  <c r="M12" i="1"/>
  <c r="AR12" i="1"/>
  <c r="AS12" i="1"/>
  <c r="AK12" i="1"/>
  <c r="AL12" i="1"/>
  <c r="AT12" i="1"/>
  <c r="AZ12" i="1"/>
  <c r="AC13" i="1"/>
  <c r="S13" i="1"/>
  <c r="T13" i="1"/>
  <c r="AG13" i="1"/>
  <c r="M13" i="1"/>
  <c r="AR13" i="1"/>
  <c r="AS13" i="1"/>
  <c r="AK13" i="1"/>
  <c r="AL13" i="1"/>
  <c r="AT13" i="1"/>
  <c r="AZ13" i="1"/>
  <c r="AC14" i="1"/>
  <c r="S14" i="1"/>
  <c r="T14" i="1"/>
  <c r="AG14" i="1"/>
  <c r="M14" i="1"/>
  <c r="AR14" i="1"/>
  <c r="AS14" i="1"/>
  <c r="AK14" i="1"/>
  <c r="AL14" i="1"/>
  <c r="AT14" i="1"/>
  <c r="AZ14" i="1"/>
  <c r="AC15" i="1"/>
  <c r="S15" i="1"/>
  <c r="T15" i="1"/>
  <c r="AG15" i="1"/>
  <c r="M15" i="1"/>
  <c r="AR15" i="1"/>
  <c r="AS15" i="1"/>
  <c r="AK15" i="1"/>
  <c r="AL15" i="1"/>
  <c r="AT15" i="1"/>
  <c r="AZ15" i="1"/>
  <c r="AC16" i="1"/>
  <c r="S16" i="1"/>
  <c r="T16" i="1"/>
  <c r="AG16" i="1"/>
  <c r="M16" i="1"/>
  <c r="AR16" i="1"/>
  <c r="AS16" i="1"/>
  <c r="AK16" i="1"/>
  <c r="AL16" i="1"/>
  <c r="AT16" i="1"/>
  <c r="AZ16" i="1"/>
  <c r="AC17" i="1"/>
  <c r="S17" i="1"/>
  <c r="T17" i="1"/>
  <c r="AG17" i="1"/>
  <c r="M17" i="1"/>
  <c r="AR17" i="1"/>
  <c r="AS17" i="1"/>
  <c r="AK17" i="1"/>
  <c r="AL17" i="1"/>
  <c r="AT17" i="1"/>
  <c r="AZ17" i="1"/>
  <c r="AC18" i="1"/>
  <c r="S18" i="1"/>
  <c r="T18" i="1"/>
  <c r="AG18" i="1"/>
  <c r="M18" i="1"/>
  <c r="AR18" i="1"/>
  <c r="AS18" i="1"/>
  <c r="AK18" i="1"/>
  <c r="AL18" i="1"/>
  <c r="AT18" i="1"/>
  <c r="AZ18" i="1"/>
  <c r="AC19" i="1"/>
  <c r="S19" i="1"/>
  <c r="T19" i="1"/>
  <c r="AG19" i="1"/>
  <c r="M19" i="1"/>
  <c r="AR19" i="1"/>
  <c r="AS19" i="1"/>
  <c r="AK19" i="1"/>
  <c r="AL19" i="1"/>
  <c r="AT19" i="1"/>
  <c r="AZ19" i="1"/>
  <c r="AC20" i="1"/>
  <c r="S20" i="1"/>
  <c r="T20" i="1"/>
  <c r="AG20" i="1"/>
  <c r="M20" i="1"/>
  <c r="AR20" i="1"/>
  <c r="AS20" i="1"/>
  <c r="AK20" i="1"/>
  <c r="AL20" i="1"/>
  <c r="AT20" i="1"/>
  <c r="AZ20" i="1"/>
  <c r="AC21" i="1"/>
  <c r="AG21" i="1"/>
  <c r="M21" i="1"/>
  <c r="AR21" i="1"/>
  <c r="AS21" i="1"/>
  <c r="AT21" i="1"/>
  <c r="AZ21" i="1"/>
  <c r="AC22" i="1"/>
  <c r="S22" i="1"/>
  <c r="T22" i="1"/>
  <c r="AG22" i="1"/>
  <c r="M22" i="1"/>
  <c r="AR22" i="1"/>
  <c r="AS22" i="1"/>
  <c r="AK22" i="1"/>
  <c r="AL22" i="1"/>
  <c r="AT22" i="1"/>
  <c r="AZ22" i="1"/>
  <c r="AC23" i="1"/>
  <c r="S23" i="1"/>
  <c r="T23" i="1"/>
  <c r="AG23" i="1"/>
  <c r="M23" i="1"/>
  <c r="AR23" i="1"/>
  <c r="AS23" i="1"/>
  <c r="AK23" i="1"/>
  <c r="AL23" i="1"/>
  <c r="AT23" i="1"/>
  <c r="AZ23" i="1"/>
  <c r="AC24" i="1"/>
  <c r="S24" i="1"/>
  <c r="T24" i="1"/>
  <c r="AG24" i="1"/>
  <c r="M24" i="1"/>
  <c r="AR24" i="1"/>
  <c r="AS24" i="1"/>
  <c r="AK24" i="1"/>
  <c r="AL24" i="1"/>
  <c r="AT24" i="1"/>
  <c r="AZ24" i="1"/>
  <c r="AC25" i="1"/>
  <c r="S25" i="1"/>
  <c r="T25" i="1"/>
  <c r="AG25" i="1"/>
  <c r="M25" i="1"/>
  <c r="AR25" i="1"/>
  <c r="AS25" i="1"/>
  <c r="AK25" i="1"/>
  <c r="AL25" i="1"/>
  <c r="AT25" i="1"/>
  <c r="AZ25" i="1"/>
  <c r="AC26" i="1"/>
  <c r="S26" i="1"/>
  <c r="T26" i="1"/>
  <c r="AG26" i="1"/>
  <c r="M26" i="1"/>
  <c r="AR26" i="1"/>
  <c r="AS26" i="1"/>
  <c r="AK26" i="1"/>
  <c r="AL26" i="1"/>
  <c r="AT26" i="1"/>
  <c r="AZ26" i="1"/>
  <c r="AC27" i="1"/>
  <c r="S27" i="1"/>
  <c r="T27" i="1"/>
  <c r="AG27" i="1"/>
  <c r="M27" i="1"/>
  <c r="AR27" i="1"/>
  <c r="AS27" i="1"/>
  <c r="AK27" i="1"/>
  <c r="AL27" i="1"/>
  <c r="AT27" i="1"/>
  <c r="AZ27" i="1"/>
  <c r="AC28" i="1"/>
  <c r="S28" i="1"/>
  <c r="T28" i="1"/>
  <c r="AG28" i="1"/>
  <c r="M28" i="1"/>
  <c r="AR28" i="1"/>
  <c r="AS28" i="1"/>
  <c r="AK28" i="1"/>
  <c r="AL28" i="1"/>
  <c r="AT28" i="1"/>
  <c r="AZ28" i="1"/>
  <c r="AC29" i="1"/>
  <c r="S29" i="1"/>
  <c r="T29" i="1"/>
  <c r="AG29" i="1"/>
  <c r="M29" i="1"/>
  <c r="AR29" i="1"/>
  <c r="AS29" i="1"/>
  <c r="AK29" i="1"/>
  <c r="AL29" i="1"/>
  <c r="AT29" i="1"/>
  <c r="AZ29" i="1"/>
  <c r="AC30" i="1"/>
  <c r="S30" i="1"/>
  <c r="T30" i="1"/>
  <c r="AG30" i="1"/>
  <c r="M30" i="1"/>
  <c r="AR30" i="1"/>
  <c r="AS30" i="1"/>
  <c r="AK30" i="1"/>
  <c r="AL30" i="1"/>
  <c r="AT30" i="1"/>
  <c r="AZ30" i="1"/>
  <c r="AC31" i="1"/>
  <c r="S31" i="1"/>
  <c r="T31" i="1"/>
  <c r="AG31" i="1"/>
  <c r="M31" i="1"/>
  <c r="AR31" i="1"/>
  <c r="AS31" i="1"/>
  <c r="AK31" i="1"/>
  <c r="AL31" i="1"/>
  <c r="AT31" i="1"/>
  <c r="AZ31" i="1"/>
  <c r="AC32" i="1"/>
  <c r="S32" i="1"/>
  <c r="T32" i="1"/>
  <c r="AG32" i="1"/>
  <c r="M32" i="1"/>
  <c r="AR32" i="1"/>
  <c r="AS32" i="1"/>
  <c r="AK32" i="1"/>
  <c r="AL32" i="1"/>
  <c r="AT32" i="1"/>
  <c r="AZ32" i="1"/>
  <c r="AC33" i="1"/>
  <c r="S33" i="1"/>
  <c r="T33" i="1"/>
  <c r="AG33" i="1"/>
  <c r="M33" i="1"/>
  <c r="AR33" i="1"/>
  <c r="AS33" i="1"/>
  <c r="AK33" i="1"/>
  <c r="AL33" i="1"/>
  <c r="AT33" i="1"/>
  <c r="AZ33" i="1"/>
  <c r="AC34" i="1"/>
  <c r="AG34" i="1"/>
  <c r="M34" i="1"/>
  <c r="AR34" i="1"/>
  <c r="AS34" i="1"/>
  <c r="AK34" i="1"/>
  <c r="AL34" i="1"/>
  <c r="AT34" i="1"/>
  <c r="AZ34" i="1"/>
  <c r="AC35" i="1"/>
  <c r="AG35" i="1"/>
  <c r="M35" i="1"/>
  <c r="AR35" i="1"/>
  <c r="AS35" i="1"/>
  <c r="AK35" i="1"/>
  <c r="AL35" i="1"/>
  <c r="AT35" i="1"/>
  <c r="AZ35" i="1"/>
  <c r="AC36" i="1"/>
  <c r="AG36" i="1"/>
  <c r="M36" i="1"/>
  <c r="AR36" i="1"/>
  <c r="AS36" i="1"/>
  <c r="AK36" i="1"/>
  <c r="AL36" i="1"/>
  <c r="AT36" i="1"/>
  <c r="AZ36" i="1"/>
  <c r="AC37" i="1"/>
  <c r="S37" i="1"/>
  <c r="T37" i="1"/>
  <c r="AG37" i="1"/>
  <c r="M37" i="1"/>
  <c r="AR37" i="1"/>
  <c r="AS37" i="1"/>
  <c r="AK37" i="1"/>
  <c r="AL37" i="1"/>
  <c r="AT37" i="1"/>
  <c r="AZ37" i="1"/>
  <c r="AC38" i="1"/>
  <c r="S38" i="1"/>
  <c r="T38" i="1"/>
  <c r="AG38" i="1"/>
  <c r="M38" i="1"/>
  <c r="AR38" i="1"/>
  <c r="AS38" i="1"/>
  <c r="AK38" i="1"/>
  <c r="AL38" i="1"/>
  <c r="AT38" i="1"/>
  <c r="AZ38" i="1"/>
  <c r="AC39" i="1"/>
  <c r="S39" i="1"/>
  <c r="T39" i="1"/>
  <c r="AG39" i="1"/>
  <c r="M39" i="1"/>
  <c r="AR39" i="1"/>
  <c r="AS39" i="1"/>
  <c r="AK39" i="1"/>
  <c r="AL39" i="1"/>
  <c r="AT39" i="1"/>
  <c r="AZ39" i="1"/>
  <c r="AC40" i="1"/>
  <c r="S40" i="1"/>
  <c r="T40" i="1"/>
  <c r="AG40" i="1"/>
  <c r="M40" i="1"/>
  <c r="AR40" i="1"/>
  <c r="AS40" i="1"/>
  <c r="AK40" i="1"/>
  <c r="AL40" i="1"/>
  <c r="AT40" i="1"/>
  <c r="AZ40" i="1"/>
  <c r="AT41" i="1"/>
  <c r="AR41" i="1"/>
  <c r="AK41" i="1"/>
  <c r="O40" i="1"/>
  <c r="O39" i="1"/>
  <c r="O38" i="1"/>
  <c r="O37" i="1"/>
  <c r="O36" i="1"/>
  <c r="O35" i="1"/>
  <c r="O34" i="1"/>
  <c r="O33" i="1"/>
  <c r="O32" i="1"/>
  <c r="O31" i="1"/>
  <c r="O30" i="1"/>
  <c r="O29" i="1"/>
  <c r="O28" i="1"/>
  <c r="O27" i="1"/>
  <c r="O26" i="1"/>
  <c r="O25" i="1"/>
  <c r="O24" i="1"/>
  <c r="O23" i="1"/>
  <c r="O22" i="1"/>
  <c r="O21" i="1"/>
  <c r="O20" i="1"/>
  <c r="O19" i="1"/>
  <c r="O18" i="1"/>
  <c r="O17" i="1"/>
  <c r="O16" i="1"/>
  <c r="O15" i="1"/>
  <c r="O14" i="1"/>
  <c r="O13" i="1"/>
  <c r="O12" i="1"/>
  <c r="O11" i="1"/>
  <c r="O10" i="1"/>
  <c r="O9" i="1"/>
  <c r="O8" i="1"/>
  <c r="O7" i="1"/>
  <c r="O6" i="1"/>
  <c r="O5" i="1"/>
  <c r="O4" i="1"/>
  <c r="O3" i="1"/>
  <c r="S41" i="1"/>
  <c r="AE40" i="1"/>
  <c r="AE39" i="1"/>
  <c r="AE38" i="1"/>
  <c r="AE37" i="1"/>
  <c r="AE36" i="1"/>
  <c r="AE35" i="1"/>
  <c r="AE34" i="1"/>
  <c r="AE33" i="1"/>
  <c r="AE32" i="1"/>
  <c r="AE31" i="1"/>
  <c r="AE30" i="1"/>
  <c r="AE29" i="1"/>
  <c r="AE28" i="1"/>
  <c r="AE27" i="1"/>
  <c r="AE26" i="1"/>
  <c r="AE25" i="1"/>
  <c r="AE24" i="1"/>
  <c r="AE23" i="1"/>
  <c r="AE22" i="1"/>
  <c r="AE21" i="1"/>
  <c r="AE20" i="1"/>
  <c r="AE19" i="1"/>
  <c r="AE18" i="1"/>
  <c r="AE17" i="1"/>
  <c r="AE16" i="1"/>
  <c r="AE15" i="1"/>
  <c r="AE14" i="1"/>
  <c r="AE13" i="1"/>
  <c r="AE12" i="1"/>
  <c r="AE11" i="1"/>
  <c r="AE10" i="1"/>
  <c r="AE9" i="1"/>
  <c r="AE8" i="1"/>
  <c r="AE7" i="1"/>
  <c r="AE6" i="1"/>
  <c r="AE5" i="1"/>
  <c r="AE4" i="1"/>
  <c r="AE3" i="1"/>
  <c r="AZ41" i="1"/>
  <c r="M41" i="1"/>
</calcChain>
</file>

<file path=xl/sharedStrings.xml><?xml version="1.0" encoding="utf-8"?>
<sst xmlns="http://schemas.openxmlformats.org/spreadsheetml/2006/main" count="421" uniqueCount="87">
  <si>
    <t>Archery</t>
  </si>
  <si>
    <t>Pistol</t>
  </si>
  <si>
    <t>Time</t>
  </si>
  <si>
    <t>Misses</t>
  </si>
  <si>
    <t>Stage 1</t>
  </si>
  <si>
    <t>Stage 2</t>
  </si>
  <si>
    <t>X</t>
  </si>
  <si>
    <t>A</t>
  </si>
  <si>
    <t>B</t>
  </si>
  <si>
    <t>C</t>
  </si>
  <si>
    <t>Rifle</t>
  </si>
  <si>
    <t>Shooter</t>
  </si>
  <si>
    <t>Bill Cassidy</t>
  </si>
  <si>
    <t>Trap</t>
  </si>
  <si>
    <t>Singles</t>
  </si>
  <si>
    <t>Doubles</t>
  </si>
  <si>
    <t>Rabbit</t>
  </si>
  <si>
    <t>Vince Palagruto</t>
  </si>
  <si>
    <t>Steve Amarant</t>
  </si>
  <si>
    <t>Andrew Schaefer</t>
  </si>
  <si>
    <t>Dale Levin</t>
  </si>
  <si>
    <t>Tim Hopper</t>
  </si>
  <si>
    <t>Brian Dahmer</t>
  </si>
  <si>
    <t>Total</t>
  </si>
  <si>
    <t>Points</t>
  </si>
  <si>
    <t>Total Time</t>
  </si>
  <si>
    <t>Best:</t>
  </si>
  <si>
    <t>Match</t>
  </si>
  <si>
    <t>-</t>
  </si>
  <si>
    <t>Rich Josd</t>
  </si>
  <si>
    <t>X's</t>
  </si>
  <si>
    <t>Hits</t>
  </si>
  <si>
    <t>Penalties</t>
  </si>
  <si>
    <t>Wobble</t>
  </si>
  <si>
    <t>Bill Marvin</t>
  </si>
  <si>
    <t>Dimitrii Rassokhim</t>
  </si>
  <si>
    <t>Mike Alessi</t>
  </si>
  <si>
    <t>Randy Van Secbe</t>
  </si>
  <si>
    <t>Sam Zucker</t>
  </si>
  <si>
    <t>Josh Zucker</t>
  </si>
  <si>
    <t>Matt Zucker</t>
  </si>
  <si>
    <t>Frank Tait</t>
  </si>
  <si>
    <t>Bob George</t>
  </si>
  <si>
    <t>Ron Jones</t>
  </si>
  <si>
    <t>Anthony Caponiagro</t>
  </si>
  <si>
    <t>Michael Keefe</t>
  </si>
  <si>
    <t>Paul Good</t>
  </si>
  <si>
    <t>Thomas Nguyen</t>
  </si>
  <si>
    <t>Mike Kuklachev</t>
  </si>
  <si>
    <t>Larry Morris</t>
  </si>
  <si>
    <t>Brian Domboski</t>
  </si>
  <si>
    <t>Scott Appoldt</t>
  </si>
  <si>
    <t>Dean Mioli</t>
  </si>
  <si>
    <t>Dave Vazquez</t>
  </si>
  <si>
    <t>Raymond Lei</t>
  </si>
  <si>
    <t>Nancy Gauntlett</t>
  </si>
  <si>
    <t>Gregory Gauntlett</t>
  </si>
  <si>
    <t>Stella Lei</t>
  </si>
  <si>
    <t>Kimberly Gauntlett</t>
  </si>
  <si>
    <t>Daniel Gauntlett</t>
  </si>
  <si>
    <t>Peter Pan</t>
  </si>
  <si>
    <t>Christopher Dodson</t>
  </si>
  <si>
    <t>Bill Vigilante</t>
  </si>
  <si>
    <t>Michael Bacchini</t>
  </si>
  <si>
    <t>Best</t>
  </si>
  <si>
    <t>96-4X</t>
  </si>
  <si>
    <t>51-0X</t>
  </si>
  <si>
    <t>91-0X</t>
  </si>
  <si>
    <t>68-1X</t>
  </si>
  <si>
    <t>95-2X</t>
  </si>
  <si>
    <t>44-0X</t>
  </si>
  <si>
    <t>46-0X</t>
  </si>
  <si>
    <t>59-1X</t>
  </si>
  <si>
    <t>38-1X</t>
  </si>
  <si>
    <t>43-0X</t>
  </si>
  <si>
    <t>48-1X</t>
  </si>
  <si>
    <t>64-0X</t>
  </si>
  <si>
    <t>41-0X</t>
  </si>
  <si>
    <t>23-0X</t>
  </si>
  <si>
    <t>84-1X</t>
  </si>
  <si>
    <t>63-0X</t>
  </si>
  <si>
    <t>90-3X</t>
  </si>
  <si>
    <t>96-2X</t>
  </si>
  <si>
    <t>Pistol Overall</t>
  </si>
  <si>
    <t>Rifle Overall</t>
  </si>
  <si>
    <t>Trap Overall</t>
  </si>
  <si>
    <t>2013 LPRGC Championship Overall Score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</si>
</sst>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6"/>
      <color theme="1"/>
      <name val="Calibri"/>
      <scheme val="minor"/>
    </font>
    <font>
      <b/>
      <sz val="16"/>
      <color rgb="FF000000"/>
      <name val="Calibri"/>
      <scheme val="minor"/>
    </font>
    <font>
      <sz val="8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rgb="FFCCFFCC"/>
        <bgColor indexed="64"/>
      </patternFill>
    </fill>
  </fills>
  <borders count="1">
    <border>
      <left/>
      <right/>
      <top/>
      <bottom/>
      <diagonal/>
    </border>
  </borders>
  <cellStyleXfs count="19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24">
    <xf numFmtId="0" fontId="0" fillId="0" borderId="0" xfId="0"/>
    <xf numFmtId="0" fontId="0" fillId="2" borderId="0" xfId="0" applyFill="1"/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0" fontId="0" fillId="3" borderId="0" xfId="0" applyFill="1"/>
    <xf numFmtId="0" fontId="0" fillId="3" borderId="0" xfId="0" applyFill="1" applyAlignment="1">
      <alignment horizontal="left"/>
    </xf>
    <xf numFmtId="0" fontId="0" fillId="4" borderId="0" xfId="0" applyFill="1" applyAlignment="1">
      <alignment horizontal="left"/>
    </xf>
    <xf numFmtId="0" fontId="1" fillId="5" borderId="0" xfId="0" applyFont="1" applyFill="1"/>
    <xf numFmtId="0" fontId="1" fillId="5" borderId="0" xfId="0" applyFont="1" applyFill="1" applyAlignment="1">
      <alignment horizontal="left"/>
    </xf>
    <xf numFmtId="0" fontId="0" fillId="6" borderId="0" xfId="0" applyFill="1" applyAlignment="1">
      <alignment horizontal="left"/>
    </xf>
    <xf numFmtId="0" fontId="0" fillId="6" borderId="0" xfId="0" applyFill="1"/>
    <xf numFmtId="0" fontId="0" fillId="7" borderId="0" xfId="0" applyFill="1" applyAlignment="1">
      <alignment horizontal="left"/>
    </xf>
    <xf numFmtId="0" fontId="0" fillId="7" borderId="0" xfId="0" applyFill="1"/>
    <xf numFmtId="0" fontId="0" fillId="8" borderId="0" xfId="0" applyFill="1"/>
    <xf numFmtId="0" fontId="0" fillId="9" borderId="0" xfId="0" applyFill="1" applyAlignment="1">
      <alignment horizontal="left"/>
    </xf>
    <xf numFmtId="0" fontId="0" fillId="0" borderId="0" xfId="0" applyFill="1" applyAlignment="1">
      <alignment horizontal="left"/>
    </xf>
    <xf numFmtId="0" fontId="0" fillId="9" borderId="0" xfId="0" applyFill="1"/>
    <xf numFmtId="0" fontId="4" fillId="0" borderId="0" xfId="0" applyFont="1"/>
    <xf numFmtId="2" fontId="0" fillId="0" borderId="0" xfId="0" applyNumberFormat="1"/>
    <xf numFmtId="1" fontId="0" fillId="0" borderId="0" xfId="0" applyNumberFormat="1"/>
    <xf numFmtId="2" fontId="0" fillId="0" borderId="0" xfId="0" applyNumberFormat="1" applyAlignment="1">
      <alignment horizontal="left" indent="1"/>
    </xf>
    <xf numFmtId="0" fontId="5" fillId="0" borderId="0" xfId="0" applyFont="1"/>
    <xf numFmtId="0" fontId="6" fillId="0" borderId="0" xfId="0" applyFont="1"/>
    <xf numFmtId="0" fontId="0" fillId="0" borderId="0" xfId="0" applyFill="1"/>
  </cellXfs>
  <cellStyles count="19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212"/>
  <sheetViews>
    <sheetView tabSelected="1" workbookViewId="0">
      <selection activeCell="L47" sqref="L47"/>
    </sheetView>
  </sheetViews>
  <sheetFormatPr baseColWidth="10" defaultRowHeight="15" x14ac:dyDescent="0"/>
  <cols>
    <col min="1" max="1" width="16.33203125" bestFit="1" customWidth="1"/>
    <col min="2" max="2" width="3.33203125" customWidth="1"/>
    <col min="3" max="6" width="3.1640625" bestFit="1" customWidth="1"/>
    <col min="7" max="11" width="3.1640625" style="1" bestFit="1" customWidth="1"/>
    <col min="12" max="12" width="3.1640625" style="1" customWidth="1"/>
    <col min="13" max="13" width="3.33203125" style="4" customWidth="1"/>
    <col min="14" max="16" width="1.83203125" style="4" customWidth="1"/>
    <col min="17" max="17" width="6.1640625" bestFit="1" customWidth="1"/>
    <col min="18" max="18" width="7.1640625" bestFit="1" customWidth="1"/>
    <col min="19" max="19" width="9.83203125" bestFit="1" customWidth="1"/>
    <col min="20" max="20" width="7.1640625" style="4" customWidth="1"/>
    <col min="21" max="21" width="3.1640625" style="1" customWidth="1"/>
    <col min="22" max="24" width="2.33203125" style="1" bestFit="1" customWidth="1"/>
    <col min="25" max="28" width="2.33203125" bestFit="1" customWidth="1"/>
    <col min="29" max="29" width="4" customWidth="1"/>
    <col min="30" max="30" width="1.83203125" bestFit="1" customWidth="1"/>
    <col min="31" max="31" width="3" customWidth="1"/>
    <col min="32" max="32" width="1.6640625" customWidth="1"/>
    <col min="33" max="33" width="9" bestFit="1" customWidth="1"/>
    <col min="34" max="34" width="4.83203125" style="1" bestFit="1" customWidth="1"/>
    <col min="35" max="35" width="9.6640625" style="1" bestFit="1" customWidth="1"/>
    <col min="36" max="36" width="8.6640625" style="1" bestFit="1" customWidth="1"/>
    <col min="37" max="37" width="8.6640625" style="1" customWidth="1"/>
    <col min="38" max="38" width="7.1640625" style="1" bestFit="1" customWidth="1"/>
    <col min="39" max="39" width="4.33203125" customWidth="1"/>
    <col min="40" max="42" width="4.1640625" bestFit="1" customWidth="1"/>
    <col min="43" max="43" width="4.1640625" customWidth="1"/>
    <col min="44" max="44" width="7.1640625" bestFit="1" customWidth="1"/>
    <col min="45" max="45" width="7.1640625" customWidth="1"/>
    <col min="46" max="46" width="9" bestFit="1" customWidth="1"/>
    <col min="47" max="47" width="6.83203125" style="1" bestFit="1" customWidth="1"/>
    <col min="48" max="48" width="7.83203125" style="1" bestFit="1" customWidth="1"/>
    <col min="49" max="49" width="7.83203125" style="1" customWidth="1"/>
    <col min="50" max="50" width="6.5" style="1" bestFit="1" customWidth="1"/>
  </cols>
  <sheetData>
    <row r="1" spans="1:52">
      <c r="A1" s="7" t="s">
        <v>11</v>
      </c>
      <c r="B1" s="7" t="s">
        <v>0</v>
      </c>
      <c r="C1" s="7"/>
      <c r="D1" s="7"/>
      <c r="E1" s="7"/>
      <c r="F1" s="7"/>
      <c r="G1" s="7"/>
      <c r="H1" s="7"/>
      <c r="I1" s="7"/>
      <c r="J1" s="7"/>
      <c r="K1" s="7"/>
      <c r="L1" s="7"/>
      <c r="M1" s="7" t="s">
        <v>0</v>
      </c>
      <c r="N1" s="7"/>
      <c r="O1" s="7"/>
      <c r="P1" s="7"/>
      <c r="Q1" s="7" t="s">
        <v>1</v>
      </c>
      <c r="R1" s="7" t="s">
        <v>4</v>
      </c>
      <c r="S1" s="7" t="s">
        <v>25</v>
      </c>
      <c r="T1" s="7" t="s">
        <v>4</v>
      </c>
      <c r="U1" s="7" t="s">
        <v>5</v>
      </c>
      <c r="V1" s="7"/>
      <c r="W1" s="7"/>
      <c r="X1" s="7"/>
      <c r="Y1" s="7"/>
      <c r="Z1" s="7"/>
      <c r="AA1" s="7"/>
      <c r="AB1" s="7"/>
      <c r="AC1" s="7" t="s">
        <v>5</v>
      </c>
      <c r="AD1" s="7"/>
      <c r="AE1" s="7"/>
      <c r="AF1" s="7"/>
      <c r="AG1" s="7" t="s">
        <v>1</v>
      </c>
      <c r="AH1" s="7" t="s">
        <v>10</v>
      </c>
      <c r="AI1" s="7" t="s">
        <v>4</v>
      </c>
      <c r="AJ1" s="7"/>
      <c r="AK1" s="7" t="s">
        <v>23</v>
      </c>
      <c r="AL1" s="7" t="s">
        <v>4</v>
      </c>
      <c r="AM1" s="7" t="s">
        <v>5</v>
      </c>
      <c r="AN1" s="7"/>
      <c r="AO1" s="7"/>
      <c r="AP1" s="7"/>
      <c r="AQ1" s="7"/>
      <c r="AR1" s="7" t="s">
        <v>5</v>
      </c>
      <c r="AS1" s="7" t="s">
        <v>5</v>
      </c>
      <c r="AT1" s="7" t="s">
        <v>10</v>
      </c>
      <c r="AU1" s="7" t="s">
        <v>13</v>
      </c>
      <c r="AV1" s="7"/>
      <c r="AW1" s="7"/>
      <c r="AX1" s="7"/>
      <c r="AY1" s="7" t="s">
        <v>13</v>
      </c>
      <c r="AZ1" s="7" t="s">
        <v>27</v>
      </c>
    </row>
    <row r="2" spans="1:52">
      <c r="A2" s="7"/>
      <c r="B2" s="8">
        <v>1</v>
      </c>
      <c r="C2" s="8">
        <v>2</v>
      </c>
      <c r="D2" s="8">
        <v>3</v>
      </c>
      <c r="E2" s="8">
        <v>4</v>
      </c>
      <c r="F2" s="8">
        <v>5</v>
      </c>
      <c r="G2" s="8">
        <v>6</v>
      </c>
      <c r="H2" s="8">
        <v>7</v>
      </c>
      <c r="I2" s="8">
        <v>8</v>
      </c>
      <c r="J2" s="8">
        <v>9</v>
      </c>
      <c r="K2" s="8">
        <v>10</v>
      </c>
      <c r="L2" s="8" t="s">
        <v>30</v>
      </c>
      <c r="M2" s="8" t="s">
        <v>23</v>
      </c>
      <c r="N2" s="8"/>
      <c r="O2" s="8"/>
      <c r="P2" s="8"/>
      <c r="Q2" s="8" t="s">
        <v>2</v>
      </c>
      <c r="R2" s="8" t="s">
        <v>3</v>
      </c>
      <c r="S2" s="8"/>
      <c r="T2" s="8" t="s">
        <v>24</v>
      </c>
      <c r="U2" s="8" t="s">
        <v>6</v>
      </c>
      <c r="V2" s="8" t="s">
        <v>7</v>
      </c>
      <c r="W2" s="8" t="s">
        <v>8</v>
      </c>
      <c r="X2" s="8" t="s">
        <v>9</v>
      </c>
      <c r="Y2" s="8" t="s">
        <v>6</v>
      </c>
      <c r="Z2" s="8" t="s">
        <v>7</v>
      </c>
      <c r="AA2" s="8" t="s">
        <v>8</v>
      </c>
      <c r="AB2" s="8" t="s">
        <v>9</v>
      </c>
      <c r="AC2" s="8" t="s">
        <v>24</v>
      </c>
      <c r="AD2" s="8"/>
      <c r="AE2" s="8"/>
      <c r="AF2" s="8"/>
      <c r="AG2" s="8" t="s">
        <v>23</v>
      </c>
      <c r="AH2" s="8" t="s">
        <v>31</v>
      </c>
      <c r="AI2" s="8" t="s">
        <v>2</v>
      </c>
      <c r="AJ2" s="8" t="s">
        <v>32</v>
      </c>
      <c r="AK2" s="8" t="s">
        <v>2</v>
      </c>
      <c r="AL2" s="8" t="s">
        <v>24</v>
      </c>
      <c r="AM2" s="8">
        <v>100</v>
      </c>
      <c r="AN2" s="8">
        <v>200</v>
      </c>
      <c r="AO2" s="8">
        <v>300</v>
      </c>
      <c r="AP2" s="8">
        <v>400</v>
      </c>
      <c r="AQ2" s="8" t="s">
        <v>30</v>
      </c>
      <c r="AR2" s="8" t="s">
        <v>23</v>
      </c>
      <c r="AS2" s="8" t="s">
        <v>24</v>
      </c>
      <c r="AT2" s="8" t="s">
        <v>23</v>
      </c>
      <c r="AU2" s="8" t="s">
        <v>14</v>
      </c>
      <c r="AV2" s="8" t="s">
        <v>15</v>
      </c>
      <c r="AW2" s="8" t="s">
        <v>33</v>
      </c>
      <c r="AX2" s="8" t="s">
        <v>16</v>
      </c>
      <c r="AY2" s="7" t="s">
        <v>23</v>
      </c>
      <c r="AZ2" s="8" t="s">
        <v>23</v>
      </c>
    </row>
    <row r="3" spans="1:52">
      <c r="A3" t="s">
        <v>29</v>
      </c>
      <c r="B3" s="3">
        <v>10</v>
      </c>
      <c r="C3" s="3">
        <v>8</v>
      </c>
      <c r="D3" s="3">
        <v>10</v>
      </c>
      <c r="E3" s="3">
        <v>8</v>
      </c>
      <c r="F3" s="3">
        <v>10</v>
      </c>
      <c r="G3" s="2">
        <v>10</v>
      </c>
      <c r="H3" s="2">
        <v>10</v>
      </c>
      <c r="I3" s="2">
        <v>10</v>
      </c>
      <c r="J3" s="2">
        <v>10</v>
      </c>
      <c r="K3" s="2">
        <v>10</v>
      </c>
      <c r="L3" s="2">
        <v>4</v>
      </c>
      <c r="M3" s="14">
        <f>SUM(B3:K3)</f>
        <v>96</v>
      </c>
      <c r="N3" s="14" t="s">
        <v>28</v>
      </c>
      <c r="O3" s="14">
        <f>L3</f>
        <v>4</v>
      </c>
      <c r="P3" s="14" t="s">
        <v>6</v>
      </c>
      <c r="Q3" s="3">
        <v>78.13</v>
      </c>
      <c r="R3" s="3">
        <v>1</v>
      </c>
      <c r="S3" s="3">
        <f>Q3+(R3*5)</f>
        <v>83.13</v>
      </c>
      <c r="T3" s="5">
        <f>(20.49/S3)*100</f>
        <v>24.648141465175026</v>
      </c>
      <c r="U3" s="2">
        <v>3</v>
      </c>
      <c r="V3" s="2">
        <v>5</v>
      </c>
      <c r="W3" s="2">
        <v>2</v>
      </c>
      <c r="X3" s="2"/>
      <c r="Y3" s="3">
        <v>2</v>
      </c>
      <c r="Z3" s="3">
        <v>6</v>
      </c>
      <c r="AA3" s="3">
        <v>2</v>
      </c>
      <c r="AB3" s="3"/>
      <c r="AC3" s="5">
        <f>U3*5+V3*5+W3*4+X3*3+Y3*5+Z3*5+AA3*4+AB3*3</f>
        <v>96</v>
      </c>
      <c r="AD3" s="5" t="s">
        <v>28</v>
      </c>
      <c r="AE3" s="5">
        <f>U3+Y3</f>
        <v>5</v>
      </c>
      <c r="AF3" s="5" t="s">
        <v>6</v>
      </c>
      <c r="AG3" s="9">
        <f>(AC3+T3)/2</f>
        <v>60.324070732587515</v>
      </c>
      <c r="AH3" s="2">
        <v>16</v>
      </c>
      <c r="AI3" s="2">
        <v>100.28</v>
      </c>
      <c r="AJ3" s="2"/>
      <c r="AK3" s="2">
        <f>((20-AH3)*5) + AI3 +(AJ3*10)</f>
        <v>120.28</v>
      </c>
      <c r="AL3" s="5">
        <f>(26.21/AK3)*100</f>
        <v>21.790821416694381</v>
      </c>
      <c r="AM3" s="3">
        <v>25</v>
      </c>
      <c r="AN3" s="3">
        <v>14</v>
      </c>
      <c r="AO3" s="3">
        <v>11</v>
      </c>
      <c r="AP3" s="3">
        <v>3</v>
      </c>
      <c r="AQ3" s="3">
        <v>2</v>
      </c>
      <c r="AR3" s="5">
        <f>AM3+AN3+AO3+(AP3*2)</f>
        <v>56</v>
      </c>
      <c r="AS3" s="5">
        <f>(AR3/125)*100</f>
        <v>44.800000000000004</v>
      </c>
      <c r="AT3" s="9">
        <f>(AS3+AL3)/2</f>
        <v>33.295410708347191</v>
      </c>
      <c r="AU3" s="2">
        <v>7</v>
      </c>
      <c r="AV3" s="2">
        <v>11</v>
      </c>
      <c r="AW3" s="2">
        <v>4</v>
      </c>
      <c r="AX3" s="2">
        <v>10</v>
      </c>
      <c r="AY3" s="10">
        <f t="shared" ref="AY3:AY40" si="0">(AU3+AV3+AW3+AX3)*2</f>
        <v>64</v>
      </c>
      <c r="AZ3" s="13">
        <f>(AY3+AG3+M3+AT3)/4</f>
        <v>63.40487036023368</v>
      </c>
    </row>
    <row r="4" spans="1:52">
      <c r="A4" t="s">
        <v>34</v>
      </c>
      <c r="B4" s="3">
        <v>8</v>
      </c>
      <c r="C4" s="3">
        <v>5</v>
      </c>
      <c r="D4" s="3">
        <v>0</v>
      </c>
      <c r="E4" s="3">
        <v>8</v>
      </c>
      <c r="F4" s="3">
        <v>5</v>
      </c>
      <c r="G4" s="2">
        <v>5</v>
      </c>
      <c r="H4" s="2">
        <v>10</v>
      </c>
      <c r="I4" s="2">
        <v>5</v>
      </c>
      <c r="J4" s="2">
        <v>0</v>
      </c>
      <c r="K4" s="2">
        <v>5</v>
      </c>
      <c r="L4" s="2"/>
      <c r="M4" s="9">
        <f t="shared" ref="M4:M40" si="1">SUM(B4:K4)</f>
        <v>51</v>
      </c>
      <c r="N4" s="9" t="s">
        <v>28</v>
      </c>
      <c r="O4" s="9">
        <f>L4</f>
        <v>0</v>
      </c>
      <c r="P4" s="9" t="s">
        <v>6</v>
      </c>
      <c r="Q4" s="3">
        <v>199.16</v>
      </c>
      <c r="R4" s="3">
        <v>4</v>
      </c>
      <c r="S4" s="3">
        <f t="shared" ref="S4:S40" si="2">Q4+(R4*5)</f>
        <v>219.16</v>
      </c>
      <c r="T4" s="5">
        <f t="shared" ref="T4:T40" si="3">(20.49/S4)*100</f>
        <v>9.3493338200401528</v>
      </c>
      <c r="U4" s="2">
        <v>1</v>
      </c>
      <c r="V4" s="2">
        <v>4</v>
      </c>
      <c r="W4" s="2">
        <v>1</v>
      </c>
      <c r="X4" s="2">
        <v>4</v>
      </c>
      <c r="Y4" s="3">
        <v>0</v>
      </c>
      <c r="Z4" s="3">
        <v>2</v>
      </c>
      <c r="AA4" s="3">
        <v>4</v>
      </c>
      <c r="AB4" s="3">
        <v>4</v>
      </c>
      <c r="AC4" s="5">
        <f t="shared" ref="AC4:AC40" si="4">U4*5+V4*5+W4*4+X4*3+Y4*5+Z4*5+AA4*4+AB4*3</f>
        <v>79</v>
      </c>
      <c r="AD4" s="5" t="s">
        <v>28</v>
      </c>
      <c r="AE4" s="5">
        <f t="shared" ref="AE4:AE40" si="5">U4+Y4</f>
        <v>1</v>
      </c>
      <c r="AF4" s="5" t="s">
        <v>6</v>
      </c>
      <c r="AG4" s="9">
        <f t="shared" ref="AG4:AG40" si="6">(AC4+T4)/2</f>
        <v>44.174666910020079</v>
      </c>
      <c r="AH4" s="2">
        <v>15</v>
      </c>
      <c r="AI4" s="2">
        <v>28.17</v>
      </c>
      <c r="AJ4" s="2"/>
      <c r="AK4" s="2">
        <f t="shared" ref="AK4:AK40" si="7">((20-AH4)*5) + AI4 +(AJ4*10)</f>
        <v>53.17</v>
      </c>
      <c r="AL4" s="5">
        <f t="shared" ref="AL4:AL40" si="8">(26.21/AK4)*100</f>
        <v>49.294715064886212</v>
      </c>
      <c r="AM4" s="3">
        <v>23</v>
      </c>
      <c r="AN4" s="3">
        <v>17</v>
      </c>
      <c r="AO4" s="3">
        <v>0</v>
      </c>
      <c r="AP4" s="3">
        <v>9</v>
      </c>
      <c r="AQ4" s="3">
        <v>2</v>
      </c>
      <c r="AR4" s="5">
        <f t="shared" ref="AR4:AR40" si="9">AM4+AN4+AO4+(AP4*2)</f>
        <v>58</v>
      </c>
      <c r="AS4" s="5">
        <f t="shared" ref="AS4:AS40" si="10">(AR4/125)*100</f>
        <v>46.400000000000006</v>
      </c>
      <c r="AT4" s="9">
        <f t="shared" ref="AT4:AT40" si="11">(AS4+AL4)/2</f>
        <v>47.847357532443112</v>
      </c>
      <c r="AU4" s="2">
        <v>7</v>
      </c>
      <c r="AV4" s="2">
        <v>9</v>
      </c>
      <c r="AW4" s="2">
        <v>6</v>
      </c>
      <c r="AX4" s="2">
        <v>4</v>
      </c>
      <c r="AY4" s="10">
        <f t="shared" si="0"/>
        <v>52</v>
      </c>
      <c r="AZ4" s="13">
        <f>(AY4+AG4+M4+AT4)/4</f>
        <v>48.755506110615798</v>
      </c>
    </row>
    <row r="5" spans="1:52">
      <c r="A5" t="s">
        <v>35</v>
      </c>
      <c r="B5" s="3">
        <v>10</v>
      </c>
      <c r="C5" s="3">
        <v>10</v>
      </c>
      <c r="D5" s="3">
        <v>10</v>
      </c>
      <c r="E5" s="3">
        <v>8</v>
      </c>
      <c r="F5" s="3">
        <v>10</v>
      </c>
      <c r="G5" s="2">
        <v>8</v>
      </c>
      <c r="H5" s="2">
        <v>10</v>
      </c>
      <c r="I5" s="2">
        <v>8</v>
      </c>
      <c r="J5" s="2">
        <v>9</v>
      </c>
      <c r="K5" s="2">
        <v>8</v>
      </c>
      <c r="L5" s="2"/>
      <c r="M5" s="9">
        <f t="shared" si="1"/>
        <v>91</v>
      </c>
      <c r="N5" s="9" t="s">
        <v>28</v>
      </c>
      <c r="O5" s="9">
        <f t="shared" ref="O5:O40" si="12">L5</f>
        <v>0</v>
      </c>
      <c r="P5" s="9" t="s">
        <v>6</v>
      </c>
      <c r="Q5" s="3">
        <v>28.21</v>
      </c>
      <c r="R5" s="3"/>
      <c r="S5" s="3">
        <f t="shared" si="2"/>
        <v>28.21</v>
      </c>
      <c r="T5" s="5">
        <f t="shared" si="3"/>
        <v>72.633817795108115</v>
      </c>
      <c r="U5" s="2">
        <v>4</v>
      </c>
      <c r="V5" s="2">
        <v>5</v>
      </c>
      <c r="W5" s="2">
        <v>1</v>
      </c>
      <c r="X5" s="2"/>
      <c r="Y5" s="3">
        <v>7</v>
      </c>
      <c r="Z5" s="3">
        <v>3</v>
      </c>
      <c r="AA5" s="3"/>
      <c r="AB5" s="3"/>
      <c r="AC5" s="5">
        <f t="shared" si="4"/>
        <v>99</v>
      </c>
      <c r="AD5" s="5" t="s">
        <v>28</v>
      </c>
      <c r="AE5" s="5">
        <f t="shared" si="5"/>
        <v>11</v>
      </c>
      <c r="AF5" s="5" t="s">
        <v>6</v>
      </c>
      <c r="AG5" s="9">
        <f t="shared" si="6"/>
        <v>85.816908897554057</v>
      </c>
      <c r="AH5" s="2">
        <v>10</v>
      </c>
      <c r="AI5" s="2">
        <v>36.840000000000003</v>
      </c>
      <c r="AJ5" s="2"/>
      <c r="AK5" s="2">
        <f t="shared" si="7"/>
        <v>86.84</v>
      </c>
      <c r="AL5" s="5">
        <f t="shared" si="8"/>
        <v>30.181943804698296</v>
      </c>
      <c r="AM5" s="3">
        <v>25</v>
      </c>
      <c r="AN5" s="3">
        <v>25</v>
      </c>
      <c r="AO5" s="3">
        <v>21</v>
      </c>
      <c r="AP5" s="3">
        <v>19</v>
      </c>
      <c r="AQ5" s="3">
        <v>4</v>
      </c>
      <c r="AR5" s="5">
        <f t="shared" si="9"/>
        <v>109</v>
      </c>
      <c r="AS5" s="5">
        <f t="shared" si="10"/>
        <v>87.2</v>
      </c>
      <c r="AT5" s="9">
        <f t="shared" si="11"/>
        <v>58.690971902349148</v>
      </c>
      <c r="AU5" s="2">
        <v>4</v>
      </c>
      <c r="AV5" s="2">
        <v>4</v>
      </c>
      <c r="AW5" s="2">
        <v>3</v>
      </c>
      <c r="AX5" s="2">
        <v>0</v>
      </c>
      <c r="AY5" s="10">
        <f t="shared" si="0"/>
        <v>22</v>
      </c>
      <c r="AZ5" s="13">
        <f>(AY5+AG5+M5+AT5)/4</f>
        <v>64.376970199975801</v>
      </c>
    </row>
    <row r="6" spans="1:52">
      <c r="A6" t="s">
        <v>36</v>
      </c>
      <c r="B6" s="3">
        <v>10</v>
      </c>
      <c r="C6" s="3">
        <v>8</v>
      </c>
      <c r="D6" s="3">
        <v>8</v>
      </c>
      <c r="E6" s="3">
        <v>5</v>
      </c>
      <c r="F6" s="3">
        <v>8</v>
      </c>
      <c r="G6" s="2">
        <v>8</v>
      </c>
      <c r="H6" s="2">
        <v>0</v>
      </c>
      <c r="I6" s="2">
        <v>8</v>
      </c>
      <c r="J6" s="2">
        <v>5</v>
      </c>
      <c r="K6" s="2">
        <v>8</v>
      </c>
      <c r="L6" s="2">
        <v>1</v>
      </c>
      <c r="M6" s="9">
        <f t="shared" si="1"/>
        <v>68</v>
      </c>
      <c r="N6" s="9" t="s">
        <v>28</v>
      </c>
      <c r="O6" s="9">
        <f t="shared" si="12"/>
        <v>1</v>
      </c>
      <c r="P6" s="9" t="s">
        <v>6</v>
      </c>
      <c r="Q6" s="3">
        <v>29.61</v>
      </c>
      <c r="R6" s="3"/>
      <c r="S6" s="3">
        <f t="shared" si="2"/>
        <v>29.61</v>
      </c>
      <c r="T6" s="5">
        <f t="shared" si="3"/>
        <v>69.19959473150962</v>
      </c>
      <c r="U6" s="2">
        <v>1</v>
      </c>
      <c r="V6" s="2">
        <v>5</v>
      </c>
      <c r="W6" s="2">
        <v>4</v>
      </c>
      <c r="X6" s="2"/>
      <c r="Y6" s="3">
        <v>2</v>
      </c>
      <c r="Z6" s="3">
        <v>3</v>
      </c>
      <c r="AA6" s="3">
        <v>4</v>
      </c>
      <c r="AB6" s="3">
        <v>1</v>
      </c>
      <c r="AC6" s="5">
        <f t="shared" si="4"/>
        <v>90</v>
      </c>
      <c r="AD6" s="5" t="s">
        <v>28</v>
      </c>
      <c r="AE6" s="5">
        <f t="shared" si="5"/>
        <v>3</v>
      </c>
      <c r="AF6" s="5" t="s">
        <v>6</v>
      </c>
      <c r="AG6" s="9">
        <f t="shared" si="6"/>
        <v>79.59979736575481</v>
      </c>
      <c r="AH6" s="2">
        <v>18</v>
      </c>
      <c r="AI6" s="2">
        <v>26.42</v>
      </c>
      <c r="AJ6" s="2"/>
      <c r="AK6" s="2">
        <f t="shared" si="7"/>
        <v>36.42</v>
      </c>
      <c r="AL6" s="5">
        <f t="shared" si="8"/>
        <v>71.965952773201536</v>
      </c>
      <c r="AM6" s="3">
        <v>24</v>
      </c>
      <c r="AN6" s="3">
        <v>17</v>
      </c>
      <c r="AO6" s="3">
        <v>9</v>
      </c>
      <c r="AP6" s="3">
        <v>19</v>
      </c>
      <c r="AQ6" s="3">
        <v>1</v>
      </c>
      <c r="AR6" s="5">
        <f t="shared" si="9"/>
        <v>88</v>
      </c>
      <c r="AS6" s="5">
        <f t="shared" si="10"/>
        <v>70.399999999999991</v>
      </c>
      <c r="AT6" s="9">
        <f t="shared" si="11"/>
        <v>71.182976386600757</v>
      </c>
      <c r="AU6" s="2">
        <v>6</v>
      </c>
      <c r="AV6" s="2">
        <v>10</v>
      </c>
      <c r="AW6" s="2">
        <v>5</v>
      </c>
      <c r="AX6" s="2">
        <v>6</v>
      </c>
      <c r="AY6" s="10">
        <f t="shared" si="0"/>
        <v>54</v>
      </c>
      <c r="AZ6" s="13">
        <f>(AY6+AG6+M6+AT6)/4</f>
        <v>68.195693438088881</v>
      </c>
    </row>
    <row r="7" spans="1:52">
      <c r="A7" t="s">
        <v>37</v>
      </c>
      <c r="B7" s="3">
        <v>10</v>
      </c>
      <c r="C7" s="3">
        <v>10</v>
      </c>
      <c r="D7" s="3">
        <v>10</v>
      </c>
      <c r="E7" s="3">
        <v>10</v>
      </c>
      <c r="F7" s="3">
        <v>10</v>
      </c>
      <c r="G7" s="2">
        <v>10</v>
      </c>
      <c r="H7" s="2">
        <v>5</v>
      </c>
      <c r="I7" s="2">
        <v>10</v>
      </c>
      <c r="J7" s="2">
        <v>10</v>
      </c>
      <c r="K7" s="2">
        <v>10</v>
      </c>
      <c r="L7" s="2">
        <v>2</v>
      </c>
      <c r="M7" s="9">
        <f t="shared" si="1"/>
        <v>95</v>
      </c>
      <c r="N7" s="9" t="s">
        <v>28</v>
      </c>
      <c r="O7" s="9">
        <f t="shared" si="12"/>
        <v>2</v>
      </c>
      <c r="P7" s="9" t="s">
        <v>6</v>
      </c>
      <c r="Q7" s="3"/>
      <c r="R7" s="3"/>
      <c r="S7" s="3"/>
      <c r="T7" s="5">
        <v>0</v>
      </c>
      <c r="U7" s="2"/>
      <c r="V7" s="2"/>
      <c r="W7" s="2"/>
      <c r="X7" s="2"/>
      <c r="Y7" s="3"/>
      <c r="Z7" s="3"/>
      <c r="AA7" s="3"/>
      <c r="AB7" s="3"/>
      <c r="AC7" s="5">
        <f t="shared" si="4"/>
        <v>0</v>
      </c>
      <c r="AD7" s="5" t="s">
        <v>28</v>
      </c>
      <c r="AE7" s="5">
        <f t="shared" si="5"/>
        <v>0</v>
      </c>
      <c r="AF7" s="5" t="s">
        <v>6</v>
      </c>
      <c r="AG7" s="9">
        <f t="shared" si="6"/>
        <v>0</v>
      </c>
      <c r="AH7" s="2"/>
      <c r="AI7" s="2"/>
      <c r="AJ7" s="2"/>
      <c r="AK7" s="2"/>
      <c r="AL7" s="5"/>
      <c r="AM7" s="3"/>
      <c r="AN7" s="3"/>
      <c r="AO7" s="3"/>
      <c r="AP7" s="3"/>
      <c r="AQ7" s="3"/>
      <c r="AR7" s="5">
        <f t="shared" si="9"/>
        <v>0</v>
      </c>
      <c r="AS7" s="5">
        <f t="shared" si="10"/>
        <v>0</v>
      </c>
      <c r="AT7" s="9">
        <f t="shared" si="11"/>
        <v>0</v>
      </c>
      <c r="AU7" s="2"/>
      <c r="AV7" s="2"/>
      <c r="AW7" s="2"/>
      <c r="AX7" s="2"/>
      <c r="AY7" s="10">
        <f t="shared" si="0"/>
        <v>0</v>
      </c>
      <c r="AZ7" s="13">
        <f>(AY7+AG7+M7+AT7)/4</f>
        <v>23.75</v>
      </c>
    </row>
    <row r="8" spans="1:52">
      <c r="A8" t="s">
        <v>38</v>
      </c>
      <c r="B8" s="3"/>
      <c r="C8" s="3"/>
      <c r="D8" s="3"/>
      <c r="E8" s="3"/>
      <c r="F8" s="3"/>
      <c r="G8" s="2"/>
      <c r="H8" s="2"/>
      <c r="I8" s="2"/>
      <c r="J8" s="2"/>
      <c r="K8" s="2"/>
      <c r="L8" s="2"/>
      <c r="M8" s="9">
        <f t="shared" si="1"/>
        <v>0</v>
      </c>
      <c r="N8" s="9" t="s">
        <v>28</v>
      </c>
      <c r="O8" s="9">
        <f t="shared" si="12"/>
        <v>0</v>
      </c>
      <c r="P8" s="9" t="s">
        <v>6</v>
      </c>
      <c r="Q8" s="3"/>
      <c r="R8" s="3"/>
      <c r="S8" s="3"/>
      <c r="T8" s="5">
        <v>0</v>
      </c>
      <c r="U8" s="2"/>
      <c r="V8" s="2"/>
      <c r="W8" s="2"/>
      <c r="X8" s="2"/>
      <c r="Y8" s="3"/>
      <c r="Z8" s="3"/>
      <c r="AA8" s="3"/>
      <c r="AB8" s="3"/>
      <c r="AC8" s="5">
        <f t="shared" si="4"/>
        <v>0</v>
      </c>
      <c r="AD8" s="5" t="s">
        <v>28</v>
      </c>
      <c r="AE8" s="5">
        <f t="shared" si="5"/>
        <v>0</v>
      </c>
      <c r="AF8" s="5" t="s">
        <v>6</v>
      </c>
      <c r="AG8" s="9">
        <f t="shared" si="6"/>
        <v>0</v>
      </c>
      <c r="AH8" s="2">
        <v>16</v>
      </c>
      <c r="AI8" s="2">
        <v>55.83</v>
      </c>
      <c r="AJ8" s="2"/>
      <c r="AK8" s="2">
        <f t="shared" si="7"/>
        <v>75.83</v>
      </c>
      <c r="AL8" s="5">
        <f t="shared" si="8"/>
        <v>34.564156666227085</v>
      </c>
      <c r="AM8" s="3">
        <v>25</v>
      </c>
      <c r="AN8" s="3">
        <v>21</v>
      </c>
      <c r="AO8" s="3">
        <v>19</v>
      </c>
      <c r="AP8" s="3">
        <v>14</v>
      </c>
      <c r="AQ8" s="3">
        <v>6</v>
      </c>
      <c r="AR8" s="5">
        <f t="shared" si="9"/>
        <v>93</v>
      </c>
      <c r="AS8" s="5">
        <f t="shared" si="10"/>
        <v>74.400000000000006</v>
      </c>
      <c r="AT8" s="9">
        <f t="shared" si="11"/>
        <v>54.482078333113549</v>
      </c>
      <c r="AU8" s="2">
        <v>4</v>
      </c>
      <c r="AV8" s="2">
        <v>2</v>
      </c>
      <c r="AW8" s="2">
        <v>2</v>
      </c>
      <c r="AX8" s="2">
        <v>4</v>
      </c>
      <c r="AY8" s="10">
        <f t="shared" si="0"/>
        <v>24</v>
      </c>
      <c r="AZ8" s="13">
        <f>(AY8+AG8+M8+AT8)/4</f>
        <v>19.620519583278387</v>
      </c>
    </row>
    <row r="9" spans="1:52">
      <c r="A9" t="s">
        <v>39</v>
      </c>
      <c r="B9" s="3">
        <v>8</v>
      </c>
      <c r="C9" s="3">
        <v>5</v>
      </c>
      <c r="D9" s="3">
        <v>8</v>
      </c>
      <c r="E9" s="3">
        <v>5</v>
      </c>
      <c r="F9" s="3">
        <v>0</v>
      </c>
      <c r="G9" s="2">
        <v>0</v>
      </c>
      <c r="H9" s="2">
        <v>5</v>
      </c>
      <c r="I9" s="2">
        <v>0</v>
      </c>
      <c r="J9" s="2">
        <v>5</v>
      </c>
      <c r="K9" s="2">
        <v>8</v>
      </c>
      <c r="L9" s="2"/>
      <c r="M9" s="9">
        <f t="shared" si="1"/>
        <v>44</v>
      </c>
      <c r="N9" s="9" t="s">
        <v>28</v>
      </c>
      <c r="O9" s="9">
        <f t="shared" si="12"/>
        <v>0</v>
      </c>
      <c r="P9" s="9" t="s">
        <v>6</v>
      </c>
      <c r="Q9" s="3"/>
      <c r="R9" s="3"/>
      <c r="S9" s="3"/>
      <c r="T9" s="5">
        <v>0</v>
      </c>
      <c r="U9" s="2"/>
      <c r="V9" s="2"/>
      <c r="W9" s="2"/>
      <c r="X9" s="2"/>
      <c r="Y9" s="3"/>
      <c r="Z9" s="3"/>
      <c r="AA9" s="3"/>
      <c r="AB9" s="3"/>
      <c r="AC9" s="5">
        <f t="shared" si="4"/>
        <v>0</v>
      </c>
      <c r="AD9" s="5" t="s">
        <v>28</v>
      </c>
      <c r="AE9" s="5">
        <f t="shared" si="5"/>
        <v>0</v>
      </c>
      <c r="AF9" s="5" t="s">
        <v>6</v>
      </c>
      <c r="AG9" s="9">
        <f t="shared" si="6"/>
        <v>0</v>
      </c>
      <c r="AH9" s="2">
        <v>7</v>
      </c>
      <c r="AI9" s="2">
        <v>52.17</v>
      </c>
      <c r="AJ9" s="2"/>
      <c r="AK9" s="2">
        <f t="shared" si="7"/>
        <v>117.17</v>
      </c>
      <c r="AL9" s="5">
        <f t="shared" si="8"/>
        <v>22.36920713493215</v>
      </c>
      <c r="AM9" s="3">
        <v>14</v>
      </c>
      <c r="AN9" s="3">
        <v>3</v>
      </c>
      <c r="AO9" s="3">
        <v>16</v>
      </c>
      <c r="AP9" s="3">
        <v>4</v>
      </c>
      <c r="AQ9" s="3">
        <v>0</v>
      </c>
      <c r="AR9" s="5">
        <f t="shared" si="9"/>
        <v>41</v>
      </c>
      <c r="AS9" s="5">
        <f t="shared" si="10"/>
        <v>32.800000000000004</v>
      </c>
      <c r="AT9" s="9">
        <f t="shared" si="11"/>
        <v>27.584603567466075</v>
      </c>
      <c r="AU9" s="2"/>
      <c r="AV9" s="2"/>
      <c r="AW9" s="2"/>
      <c r="AX9" s="2"/>
      <c r="AY9" s="10">
        <f t="shared" si="0"/>
        <v>0</v>
      </c>
      <c r="AZ9" s="13">
        <f>(AY9+AG9+M9+AT9)/4</f>
        <v>17.896150891866519</v>
      </c>
    </row>
    <row r="10" spans="1:52">
      <c r="A10" t="s">
        <v>40</v>
      </c>
      <c r="B10" s="3"/>
      <c r="C10" s="3"/>
      <c r="D10" s="3"/>
      <c r="E10" s="3"/>
      <c r="F10" s="3"/>
      <c r="G10" s="2"/>
      <c r="H10" s="2"/>
      <c r="I10" s="2"/>
      <c r="J10" s="2"/>
      <c r="K10" s="2"/>
      <c r="L10" s="2"/>
      <c r="M10" s="9">
        <f t="shared" si="1"/>
        <v>0</v>
      </c>
      <c r="N10" s="9" t="s">
        <v>28</v>
      </c>
      <c r="O10" s="9">
        <f t="shared" si="12"/>
        <v>0</v>
      </c>
      <c r="P10" s="9" t="s">
        <v>6</v>
      </c>
      <c r="Q10" s="3"/>
      <c r="R10" s="3"/>
      <c r="S10" s="3"/>
      <c r="T10" s="5">
        <v>0</v>
      </c>
      <c r="U10" s="2"/>
      <c r="V10" s="2"/>
      <c r="W10" s="2"/>
      <c r="X10" s="2"/>
      <c r="Y10" s="3"/>
      <c r="Z10" s="3"/>
      <c r="AA10" s="3"/>
      <c r="AB10" s="3"/>
      <c r="AC10" s="5">
        <f t="shared" si="4"/>
        <v>0</v>
      </c>
      <c r="AD10" s="5" t="s">
        <v>28</v>
      </c>
      <c r="AE10" s="5">
        <f t="shared" si="5"/>
        <v>0</v>
      </c>
      <c r="AF10" s="5" t="s">
        <v>6</v>
      </c>
      <c r="AG10" s="9">
        <f t="shared" si="6"/>
        <v>0</v>
      </c>
      <c r="AH10" s="2">
        <v>14</v>
      </c>
      <c r="AI10" s="2">
        <v>46.91</v>
      </c>
      <c r="AJ10" s="2"/>
      <c r="AK10" s="2">
        <f t="shared" si="7"/>
        <v>76.91</v>
      </c>
      <c r="AL10" s="5">
        <f t="shared" si="8"/>
        <v>34.078793394877131</v>
      </c>
      <c r="AM10" s="3">
        <v>25</v>
      </c>
      <c r="AN10" s="3">
        <v>25</v>
      </c>
      <c r="AO10" s="3">
        <v>21</v>
      </c>
      <c r="AP10" s="3">
        <v>19</v>
      </c>
      <c r="AQ10" s="3">
        <v>4</v>
      </c>
      <c r="AR10" s="5">
        <f t="shared" si="9"/>
        <v>109</v>
      </c>
      <c r="AS10" s="5">
        <f t="shared" si="10"/>
        <v>87.2</v>
      </c>
      <c r="AT10" s="9">
        <f t="shared" si="11"/>
        <v>60.639396697438571</v>
      </c>
      <c r="AU10" s="2">
        <v>8</v>
      </c>
      <c r="AV10" s="2">
        <v>4</v>
      </c>
      <c r="AW10" s="2">
        <v>5</v>
      </c>
      <c r="AX10" s="2">
        <v>5</v>
      </c>
      <c r="AY10" s="10">
        <f t="shared" si="0"/>
        <v>44</v>
      </c>
      <c r="AZ10" s="13">
        <f>(AY10+AG10+M10+AT10)/4</f>
        <v>26.159849174359643</v>
      </c>
    </row>
    <row r="11" spans="1:52">
      <c r="A11" t="s">
        <v>41</v>
      </c>
      <c r="B11" s="3"/>
      <c r="C11" s="3"/>
      <c r="D11" s="3"/>
      <c r="E11" s="3"/>
      <c r="F11" s="3"/>
      <c r="G11" s="2"/>
      <c r="H11" s="2"/>
      <c r="I11" s="2"/>
      <c r="J11" s="2"/>
      <c r="K11" s="2"/>
      <c r="L11" s="2"/>
      <c r="M11" s="9">
        <f t="shared" si="1"/>
        <v>0</v>
      </c>
      <c r="N11" s="9" t="s">
        <v>28</v>
      </c>
      <c r="O11" s="9">
        <f t="shared" si="12"/>
        <v>0</v>
      </c>
      <c r="P11" s="9" t="s">
        <v>6</v>
      </c>
      <c r="Q11" s="3">
        <v>38.92</v>
      </c>
      <c r="R11" s="3">
        <v>9</v>
      </c>
      <c r="S11" s="3">
        <f t="shared" si="2"/>
        <v>83.92</v>
      </c>
      <c r="T11" s="5">
        <f t="shared" si="3"/>
        <v>24.416110581506196</v>
      </c>
      <c r="U11" s="2">
        <v>4</v>
      </c>
      <c r="V11" s="2">
        <v>4</v>
      </c>
      <c r="W11" s="2">
        <v>2</v>
      </c>
      <c r="X11" s="2"/>
      <c r="Y11" s="3">
        <v>5</v>
      </c>
      <c r="Z11" s="3">
        <v>5</v>
      </c>
      <c r="AA11" s="3"/>
      <c r="AB11" s="3"/>
      <c r="AC11" s="5">
        <f t="shared" si="4"/>
        <v>98</v>
      </c>
      <c r="AD11" s="5" t="s">
        <v>28</v>
      </c>
      <c r="AE11" s="5">
        <f t="shared" si="5"/>
        <v>9</v>
      </c>
      <c r="AF11" s="5" t="s">
        <v>6</v>
      </c>
      <c r="AG11" s="9">
        <f t="shared" si="6"/>
        <v>61.208055290753094</v>
      </c>
      <c r="AH11" s="2">
        <v>19</v>
      </c>
      <c r="AI11" s="2">
        <v>28.42</v>
      </c>
      <c r="AJ11" s="2"/>
      <c r="AK11" s="2">
        <f t="shared" si="7"/>
        <v>33.42</v>
      </c>
      <c r="AL11" s="5">
        <f t="shared" si="8"/>
        <v>78.426092160382993</v>
      </c>
      <c r="AM11" s="3">
        <v>24</v>
      </c>
      <c r="AN11" s="3">
        <v>16</v>
      </c>
      <c r="AO11" s="3">
        <v>16</v>
      </c>
      <c r="AP11" s="3">
        <v>15</v>
      </c>
      <c r="AQ11" s="3">
        <v>1</v>
      </c>
      <c r="AR11" s="5">
        <f t="shared" si="9"/>
        <v>86</v>
      </c>
      <c r="AS11" s="5">
        <f t="shared" si="10"/>
        <v>68.8</v>
      </c>
      <c r="AT11" s="9">
        <f t="shared" si="11"/>
        <v>73.613046080191495</v>
      </c>
      <c r="AU11" s="2"/>
      <c r="AV11" s="2"/>
      <c r="AW11" s="2"/>
      <c r="AX11" s="2"/>
      <c r="AY11" s="10">
        <f t="shared" si="0"/>
        <v>0</v>
      </c>
      <c r="AZ11" s="13">
        <f>(AY11+AG11+M11+AT11)/4</f>
        <v>33.705275342736144</v>
      </c>
    </row>
    <row r="12" spans="1:52">
      <c r="A12" t="s">
        <v>42</v>
      </c>
      <c r="B12" s="3">
        <v>5</v>
      </c>
      <c r="C12" s="3">
        <v>0</v>
      </c>
      <c r="D12" s="3">
        <v>8</v>
      </c>
      <c r="E12" s="3">
        <v>5</v>
      </c>
      <c r="F12" s="3">
        <v>8</v>
      </c>
      <c r="G12" s="2">
        <v>5</v>
      </c>
      <c r="H12" s="2">
        <v>5</v>
      </c>
      <c r="I12" s="2">
        <v>0</v>
      </c>
      <c r="J12" s="2">
        <v>5</v>
      </c>
      <c r="K12" s="2">
        <v>5</v>
      </c>
      <c r="L12" s="2"/>
      <c r="M12" s="9">
        <f t="shared" si="1"/>
        <v>46</v>
      </c>
      <c r="N12" s="9" t="s">
        <v>28</v>
      </c>
      <c r="O12" s="9">
        <f t="shared" si="12"/>
        <v>0</v>
      </c>
      <c r="P12" s="9" t="s">
        <v>6</v>
      </c>
      <c r="Q12" s="3">
        <v>66.459999999999994</v>
      </c>
      <c r="R12" s="3"/>
      <c r="S12" s="3">
        <f t="shared" si="2"/>
        <v>66.459999999999994</v>
      </c>
      <c r="T12" s="5">
        <f t="shared" si="3"/>
        <v>30.830574781823657</v>
      </c>
      <c r="U12" s="2">
        <v>0</v>
      </c>
      <c r="V12" s="2">
        <v>0</v>
      </c>
      <c r="W12" s="2">
        <v>0</v>
      </c>
      <c r="X12" s="2">
        <v>0</v>
      </c>
      <c r="Y12" s="3">
        <v>0</v>
      </c>
      <c r="Z12" s="3">
        <v>1</v>
      </c>
      <c r="AA12" s="3">
        <v>7</v>
      </c>
      <c r="AB12" s="3">
        <v>2</v>
      </c>
      <c r="AC12" s="5">
        <f t="shared" si="4"/>
        <v>39</v>
      </c>
      <c r="AD12" s="5" t="s">
        <v>28</v>
      </c>
      <c r="AE12" s="5">
        <f t="shared" si="5"/>
        <v>0</v>
      </c>
      <c r="AF12" s="5" t="s">
        <v>6</v>
      </c>
      <c r="AG12" s="9">
        <f t="shared" si="6"/>
        <v>34.915287390911828</v>
      </c>
      <c r="AH12" s="2">
        <v>16</v>
      </c>
      <c r="AI12" s="2">
        <v>101.91</v>
      </c>
      <c r="AJ12" s="2"/>
      <c r="AK12" s="2">
        <f t="shared" si="7"/>
        <v>121.91</v>
      </c>
      <c r="AL12" s="5">
        <f t="shared" si="8"/>
        <v>21.499466819785088</v>
      </c>
      <c r="AM12" s="3">
        <v>25</v>
      </c>
      <c r="AN12" s="3">
        <v>24</v>
      </c>
      <c r="AO12" s="3">
        <v>23</v>
      </c>
      <c r="AP12" s="3">
        <v>10</v>
      </c>
      <c r="AQ12" s="3">
        <v>3</v>
      </c>
      <c r="AR12" s="5">
        <f t="shared" si="9"/>
        <v>92</v>
      </c>
      <c r="AS12" s="5">
        <f t="shared" si="10"/>
        <v>73.599999999999994</v>
      </c>
      <c r="AT12" s="9">
        <f t="shared" si="11"/>
        <v>47.549733409892539</v>
      </c>
      <c r="AU12" s="2">
        <v>7</v>
      </c>
      <c r="AV12" s="2">
        <v>6</v>
      </c>
      <c r="AW12" s="2">
        <v>6</v>
      </c>
      <c r="AX12" s="2">
        <v>3</v>
      </c>
      <c r="AY12" s="10">
        <f t="shared" si="0"/>
        <v>44</v>
      </c>
      <c r="AZ12" s="13">
        <f>(AY12+AG12+M12+AT12)/4</f>
        <v>43.116255200201095</v>
      </c>
    </row>
    <row r="13" spans="1:52">
      <c r="A13" t="s">
        <v>12</v>
      </c>
      <c r="B13" s="3">
        <v>8</v>
      </c>
      <c r="C13" s="3">
        <v>5</v>
      </c>
      <c r="D13" s="3">
        <v>8</v>
      </c>
      <c r="E13" s="3">
        <v>5</v>
      </c>
      <c r="F13" s="3">
        <v>5</v>
      </c>
      <c r="G13" s="2">
        <v>0</v>
      </c>
      <c r="H13" s="2">
        <v>5</v>
      </c>
      <c r="I13" s="2">
        <v>5</v>
      </c>
      <c r="J13" s="2">
        <v>8</v>
      </c>
      <c r="K13" s="2">
        <v>10</v>
      </c>
      <c r="L13" s="2">
        <v>1</v>
      </c>
      <c r="M13" s="9">
        <f t="shared" si="1"/>
        <v>59</v>
      </c>
      <c r="N13" s="9" t="s">
        <v>28</v>
      </c>
      <c r="O13" s="9">
        <f t="shared" si="12"/>
        <v>1</v>
      </c>
      <c r="P13" s="9" t="s">
        <v>6</v>
      </c>
      <c r="Q13" s="3">
        <v>34.19</v>
      </c>
      <c r="R13" s="3"/>
      <c r="S13" s="3">
        <f t="shared" si="2"/>
        <v>34.19</v>
      </c>
      <c r="T13" s="5">
        <f t="shared" si="3"/>
        <v>59.92980403626791</v>
      </c>
      <c r="U13" s="2">
        <v>5</v>
      </c>
      <c r="V13" s="2">
        <v>3</v>
      </c>
      <c r="W13" s="2">
        <v>2</v>
      </c>
      <c r="X13" s="2"/>
      <c r="Y13" s="3">
        <v>2</v>
      </c>
      <c r="Z13" s="3">
        <v>6</v>
      </c>
      <c r="AA13" s="3">
        <v>2</v>
      </c>
      <c r="AB13" s="3"/>
      <c r="AC13" s="5">
        <f t="shared" si="4"/>
        <v>96</v>
      </c>
      <c r="AD13" s="5" t="s">
        <v>28</v>
      </c>
      <c r="AE13" s="5">
        <f t="shared" si="5"/>
        <v>7</v>
      </c>
      <c r="AF13" s="5" t="s">
        <v>6</v>
      </c>
      <c r="AG13" s="9">
        <f t="shared" si="6"/>
        <v>77.964902018133955</v>
      </c>
      <c r="AH13" s="2">
        <v>15</v>
      </c>
      <c r="AI13" s="2">
        <v>37.29</v>
      </c>
      <c r="AJ13" s="2"/>
      <c r="AK13" s="2">
        <f t="shared" si="7"/>
        <v>62.29</v>
      </c>
      <c r="AL13" s="5">
        <f t="shared" si="8"/>
        <v>42.077379996789219</v>
      </c>
      <c r="AM13" s="3">
        <v>22</v>
      </c>
      <c r="AN13" s="3">
        <v>19</v>
      </c>
      <c r="AO13" s="3">
        <v>3</v>
      </c>
      <c r="AP13" s="3"/>
      <c r="AQ13" s="3"/>
      <c r="AR13" s="5">
        <f t="shared" si="9"/>
        <v>44</v>
      </c>
      <c r="AS13" s="5">
        <f t="shared" si="10"/>
        <v>35.199999999999996</v>
      </c>
      <c r="AT13" s="9">
        <f t="shared" si="11"/>
        <v>38.638689998394611</v>
      </c>
      <c r="AU13" s="2">
        <v>7</v>
      </c>
      <c r="AV13" s="2">
        <v>11</v>
      </c>
      <c r="AW13" s="2">
        <v>3</v>
      </c>
      <c r="AX13" s="2">
        <v>5</v>
      </c>
      <c r="AY13" s="10">
        <f t="shared" si="0"/>
        <v>52</v>
      </c>
      <c r="AZ13" s="13">
        <f>(AY13+AG13+M13+AT13)/4</f>
        <v>56.900898004132145</v>
      </c>
    </row>
    <row r="14" spans="1:52">
      <c r="A14" t="s">
        <v>17</v>
      </c>
      <c r="B14" s="3">
        <v>5</v>
      </c>
      <c r="C14" s="3">
        <v>5</v>
      </c>
      <c r="D14" s="3">
        <v>8</v>
      </c>
      <c r="E14" s="3">
        <v>0</v>
      </c>
      <c r="F14" s="3">
        <v>0</v>
      </c>
      <c r="G14" s="2">
        <v>0</v>
      </c>
      <c r="H14" s="2">
        <v>5</v>
      </c>
      <c r="I14" s="2">
        <v>0</v>
      </c>
      <c r="J14" s="2">
        <v>5</v>
      </c>
      <c r="K14" s="2">
        <v>10</v>
      </c>
      <c r="L14" s="2">
        <v>1</v>
      </c>
      <c r="M14" s="9">
        <f t="shared" si="1"/>
        <v>38</v>
      </c>
      <c r="N14" s="9" t="s">
        <v>28</v>
      </c>
      <c r="O14" s="9">
        <f t="shared" si="12"/>
        <v>1</v>
      </c>
      <c r="P14" s="9" t="s">
        <v>6</v>
      </c>
      <c r="Q14" s="3">
        <v>31.79</v>
      </c>
      <c r="R14" s="3"/>
      <c r="S14" s="3">
        <f t="shared" si="2"/>
        <v>31.79</v>
      </c>
      <c r="T14" s="5">
        <f t="shared" si="3"/>
        <v>64.454230890217048</v>
      </c>
      <c r="U14" s="2">
        <v>3</v>
      </c>
      <c r="V14" s="2">
        <v>6</v>
      </c>
      <c r="W14" s="2">
        <v>1</v>
      </c>
      <c r="X14" s="2"/>
      <c r="Y14" s="3">
        <v>3</v>
      </c>
      <c r="Z14" s="3">
        <v>2</v>
      </c>
      <c r="AA14" s="3">
        <v>3</v>
      </c>
      <c r="AB14" s="3">
        <v>1</v>
      </c>
      <c r="AC14" s="5">
        <f t="shared" si="4"/>
        <v>89</v>
      </c>
      <c r="AD14" s="5" t="s">
        <v>28</v>
      </c>
      <c r="AE14" s="5">
        <f t="shared" si="5"/>
        <v>6</v>
      </c>
      <c r="AF14" s="5" t="s">
        <v>6</v>
      </c>
      <c r="AG14" s="9">
        <f t="shared" si="6"/>
        <v>76.727115445108524</v>
      </c>
      <c r="AH14" s="2">
        <v>16</v>
      </c>
      <c r="AI14" s="2">
        <v>31.12</v>
      </c>
      <c r="AJ14" s="2"/>
      <c r="AK14" s="2">
        <f t="shared" si="7"/>
        <v>51.120000000000005</v>
      </c>
      <c r="AL14" s="5">
        <f t="shared" si="8"/>
        <v>51.271517996870109</v>
      </c>
      <c r="AM14" s="3">
        <v>21</v>
      </c>
      <c r="AN14" s="3">
        <v>8</v>
      </c>
      <c r="AO14" s="3">
        <v>17</v>
      </c>
      <c r="AP14" s="3">
        <v>7</v>
      </c>
      <c r="AQ14" s="3"/>
      <c r="AR14" s="5">
        <f t="shared" si="9"/>
        <v>60</v>
      </c>
      <c r="AS14" s="5">
        <f t="shared" si="10"/>
        <v>48</v>
      </c>
      <c r="AT14" s="9">
        <f t="shared" si="11"/>
        <v>49.635758998435051</v>
      </c>
      <c r="AU14" s="2">
        <v>6</v>
      </c>
      <c r="AV14" s="2">
        <v>5</v>
      </c>
      <c r="AW14" s="2">
        <v>5</v>
      </c>
      <c r="AX14" s="2">
        <v>8</v>
      </c>
      <c r="AY14" s="10">
        <f t="shared" si="0"/>
        <v>48</v>
      </c>
      <c r="AZ14" s="13">
        <f>(AY14+AG14+M14+AT14)/4</f>
        <v>53.090718610885894</v>
      </c>
    </row>
    <row r="15" spans="1:52">
      <c r="A15" t="s">
        <v>43</v>
      </c>
      <c r="B15" s="3"/>
      <c r="C15" s="3"/>
      <c r="D15" s="3"/>
      <c r="E15" s="3"/>
      <c r="F15" s="3"/>
      <c r="G15" s="2"/>
      <c r="H15" s="2"/>
      <c r="I15" s="2"/>
      <c r="J15" s="2"/>
      <c r="K15" s="2"/>
      <c r="L15" s="2"/>
      <c r="M15" s="9">
        <f t="shared" si="1"/>
        <v>0</v>
      </c>
      <c r="N15" s="9" t="s">
        <v>28</v>
      </c>
      <c r="O15" s="9">
        <f t="shared" si="12"/>
        <v>0</v>
      </c>
      <c r="P15" s="9" t="s">
        <v>6</v>
      </c>
      <c r="Q15" s="3">
        <v>36.130000000000003</v>
      </c>
      <c r="R15" s="3"/>
      <c r="S15" s="3">
        <f t="shared" si="2"/>
        <v>36.130000000000003</v>
      </c>
      <c r="T15" s="5">
        <f t="shared" si="3"/>
        <v>56.711873789094923</v>
      </c>
      <c r="U15" s="2">
        <v>4</v>
      </c>
      <c r="V15" s="2">
        <v>5</v>
      </c>
      <c r="W15" s="2">
        <v>1</v>
      </c>
      <c r="X15" s="2"/>
      <c r="Y15" s="3">
        <v>6</v>
      </c>
      <c r="Z15" s="3">
        <v>4</v>
      </c>
      <c r="AA15" s="3"/>
      <c r="AB15" s="3"/>
      <c r="AC15" s="5">
        <f t="shared" si="4"/>
        <v>99</v>
      </c>
      <c r="AD15" s="5" t="s">
        <v>28</v>
      </c>
      <c r="AE15" s="5">
        <f t="shared" si="5"/>
        <v>10</v>
      </c>
      <c r="AF15" s="5" t="s">
        <v>6</v>
      </c>
      <c r="AG15" s="9">
        <f t="shared" si="6"/>
        <v>77.855936894547455</v>
      </c>
      <c r="AH15" s="2">
        <v>20</v>
      </c>
      <c r="AI15" s="2">
        <v>28.67</v>
      </c>
      <c r="AJ15" s="2"/>
      <c r="AK15" s="2">
        <f t="shared" si="7"/>
        <v>28.67</v>
      </c>
      <c r="AL15" s="5">
        <f t="shared" si="8"/>
        <v>91.419602371817234</v>
      </c>
      <c r="AM15" s="3">
        <v>24</v>
      </c>
      <c r="AN15" s="3">
        <v>19</v>
      </c>
      <c r="AO15" s="3">
        <v>19</v>
      </c>
      <c r="AP15" s="3">
        <v>18</v>
      </c>
      <c r="AQ15" s="15"/>
      <c r="AR15" s="5">
        <f t="shared" si="9"/>
        <v>98</v>
      </c>
      <c r="AS15" s="5">
        <f t="shared" si="10"/>
        <v>78.400000000000006</v>
      </c>
      <c r="AT15" s="9">
        <f t="shared" si="11"/>
        <v>84.90980118590862</v>
      </c>
      <c r="AU15" s="2">
        <v>8</v>
      </c>
      <c r="AV15" s="2">
        <v>10</v>
      </c>
      <c r="AW15" s="2">
        <v>6</v>
      </c>
      <c r="AX15" s="2">
        <v>8</v>
      </c>
      <c r="AY15" s="10">
        <f t="shared" si="0"/>
        <v>64</v>
      </c>
      <c r="AZ15" s="13">
        <f>(AY15+AG15+M15+AT15)/4</f>
        <v>56.691434520114015</v>
      </c>
    </row>
    <row r="16" spans="1:52">
      <c r="A16" t="s">
        <v>44</v>
      </c>
      <c r="B16" s="3">
        <v>5</v>
      </c>
      <c r="C16" s="3">
        <v>5</v>
      </c>
      <c r="D16" s="3">
        <v>5</v>
      </c>
      <c r="E16" s="3">
        <v>5</v>
      </c>
      <c r="F16" s="3">
        <v>8</v>
      </c>
      <c r="G16" s="2">
        <v>5</v>
      </c>
      <c r="H16" s="2">
        <v>5</v>
      </c>
      <c r="I16" s="2">
        <v>5</v>
      </c>
      <c r="J16" s="2">
        <v>0</v>
      </c>
      <c r="K16" s="2">
        <v>0</v>
      </c>
      <c r="L16" s="2"/>
      <c r="M16" s="9">
        <f t="shared" si="1"/>
        <v>43</v>
      </c>
      <c r="N16" s="9" t="s">
        <v>28</v>
      </c>
      <c r="O16" s="9">
        <f t="shared" si="12"/>
        <v>0</v>
      </c>
      <c r="P16" s="9" t="s">
        <v>6</v>
      </c>
      <c r="Q16" s="3">
        <v>40.299999999999997</v>
      </c>
      <c r="R16" s="3"/>
      <c r="S16" s="3">
        <f t="shared" si="2"/>
        <v>40.299999999999997</v>
      </c>
      <c r="T16" s="5">
        <f t="shared" si="3"/>
        <v>50.843672456575682</v>
      </c>
      <c r="U16" s="2">
        <v>0</v>
      </c>
      <c r="V16" s="2">
        <v>6</v>
      </c>
      <c r="W16" s="2">
        <v>3</v>
      </c>
      <c r="X16" s="2">
        <v>1</v>
      </c>
      <c r="Y16" s="3">
        <v>2</v>
      </c>
      <c r="Z16" s="3">
        <v>2</v>
      </c>
      <c r="AA16" s="3">
        <v>3</v>
      </c>
      <c r="AB16" s="3">
        <v>2</v>
      </c>
      <c r="AC16" s="5">
        <f t="shared" si="4"/>
        <v>83</v>
      </c>
      <c r="AD16" s="5" t="s">
        <v>28</v>
      </c>
      <c r="AE16" s="5">
        <f t="shared" si="5"/>
        <v>2</v>
      </c>
      <c r="AF16" s="5" t="s">
        <v>6</v>
      </c>
      <c r="AG16" s="9">
        <f t="shared" si="6"/>
        <v>66.921836228287845</v>
      </c>
      <c r="AH16" s="2">
        <v>16</v>
      </c>
      <c r="AI16" s="2">
        <v>36.840000000000003</v>
      </c>
      <c r="AJ16" s="2"/>
      <c r="AK16" s="2">
        <f t="shared" si="7"/>
        <v>56.84</v>
      </c>
      <c r="AL16" s="5">
        <f t="shared" si="8"/>
        <v>46.111893033075297</v>
      </c>
      <c r="AM16" s="3">
        <v>16</v>
      </c>
      <c r="AN16" s="3">
        <v>6</v>
      </c>
      <c r="AO16" s="3">
        <v>6</v>
      </c>
      <c r="AP16" s="3">
        <v>15</v>
      </c>
      <c r="AQ16" s="3">
        <v>0</v>
      </c>
      <c r="AR16" s="5">
        <f t="shared" si="9"/>
        <v>58</v>
      </c>
      <c r="AS16" s="5">
        <f t="shared" si="10"/>
        <v>46.400000000000006</v>
      </c>
      <c r="AT16" s="9">
        <f t="shared" si="11"/>
        <v>46.255946516537648</v>
      </c>
      <c r="AU16" s="2">
        <v>7</v>
      </c>
      <c r="AV16" s="2">
        <v>9</v>
      </c>
      <c r="AW16" s="2">
        <v>7</v>
      </c>
      <c r="AX16" s="2">
        <v>7</v>
      </c>
      <c r="AY16" s="10">
        <f t="shared" si="0"/>
        <v>60</v>
      </c>
      <c r="AZ16" s="13">
        <f>(AY16+AG16+M16+AT16)/4</f>
        <v>54.044445686206373</v>
      </c>
    </row>
    <row r="17" spans="1:52">
      <c r="A17" t="s">
        <v>18</v>
      </c>
      <c r="B17" s="3">
        <v>5</v>
      </c>
      <c r="C17" s="3">
        <v>5</v>
      </c>
      <c r="D17" s="3">
        <v>5</v>
      </c>
      <c r="E17" s="3">
        <v>0</v>
      </c>
      <c r="F17" s="3">
        <v>0</v>
      </c>
      <c r="G17" s="2">
        <v>5</v>
      </c>
      <c r="H17" s="2">
        <v>10</v>
      </c>
      <c r="I17" s="2">
        <v>8</v>
      </c>
      <c r="J17" s="2">
        <v>5</v>
      </c>
      <c r="K17" s="2">
        <v>5</v>
      </c>
      <c r="L17" s="2">
        <v>1</v>
      </c>
      <c r="M17" s="9">
        <f t="shared" si="1"/>
        <v>48</v>
      </c>
      <c r="N17" s="9" t="s">
        <v>28</v>
      </c>
      <c r="O17" s="9">
        <f t="shared" si="12"/>
        <v>1</v>
      </c>
      <c r="P17" s="9" t="s">
        <v>6</v>
      </c>
      <c r="Q17" s="3">
        <v>102.08</v>
      </c>
      <c r="R17" s="3">
        <v>2</v>
      </c>
      <c r="S17" s="3">
        <f t="shared" si="2"/>
        <v>112.08</v>
      </c>
      <c r="T17" s="5">
        <f t="shared" si="3"/>
        <v>18.281584582441113</v>
      </c>
      <c r="U17" s="2">
        <v>0</v>
      </c>
      <c r="V17" s="2">
        <v>0</v>
      </c>
      <c r="W17" s="2">
        <v>7</v>
      </c>
      <c r="X17" s="2">
        <v>3</v>
      </c>
      <c r="Y17" s="3">
        <v>3</v>
      </c>
      <c r="Z17" s="3">
        <v>7</v>
      </c>
      <c r="AA17" s="3"/>
      <c r="AB17" s="3"/>
      <c r="AC17" s="5">
        <f t="shared" si="4"/>
        <v>87</v>
      </c>
      <c r="AD17" s="5" t="s">
        <v>28</v>
      </c>
      <c r="AE17" s="5">
        <f t="shared" si="5"/>
        <v>3</v>
      </c>
      <c r="AF17" s="5" t="s">
        <v>6</v>
      </c>
      <c r="AG17" s="9">
        <f t="shared" si="6"/>
        <v>52.640792291220556</v>
      </c>
      <c r="AH17" s="2">
        <v>13</v>
      </c>
      <c r="AI17" s="2">
        <v>40.06</v>
      </c>
      <c r="AJ17" s="2"/>
      <c r="AK17" s="2">
        <f t="shared" si="7"/>
        <v>75.06</v>
      </c>
      <c r="AL17" s="5">
        <f t="shared" si="8"/>
        <v>34.91873168132161</v>
      </c>
      <c r="AM17" s="3">
        <v>23</v>
      </c>
      <c r="AN17" s="3">
        <v>20</v>
      </c>
      <c r="AO17" s="3">
        <v>24</v>
      </c>
      <c r="AP17" s="3">
        <v>15</v>
      </c>
      <c r="AQ17" s="3"/>
      <c r="AR17" s="5">
        <f t="shared" si="9"/>
        <v>97</v>
      </c>
      <c r="AS17" s="5">
        <f t="shared" si="10"/>
        <v>77.600000000000009</v>
      </c>
      <c r="AT17" s="9">
        <f t="shared" si="11"/>
        <v>56.259365840660806</v>
      </c>
      <c r="AU17" s="2">
        <v>5</v>
      </c>
      <c r="AV17" s="2">
        <v>13</v>
      </c>
      <c r="AW17" s="2">
        <v>7</v>
      </c>
      <c r="AX17" s="2">
        <v>9</v>
      </c>
      <c r="AY17" s="10">
        <f t="shared" si="0"/>
        <v>68</v>
      </c>
      <c r="AZ17" s="13">
        <f>(AY17+AG17+M17+AT17)/4</f>
        <v>56.225039532970342</v>
      </c>
    </row>
    <row r="18" spans="1:52">
      <c r="A18" t="s">
        <v>22</v>
      </c>
      <c r="B18" s="3">
        <v>8</v>
      </c>
      <c r="C18" s="3">
        <v>5</v>
      </c>
      <c r="D18" s="3">
        <v>5</v>
      </c>
      <c r="E18" s="3">
        <v>5</v>
      </c>
      <c r="F18" s="3">
        <v>10</v>
      </c>
      <c r="G18" s="2">
        <v>8</v>
      </c>
      <c r="H18" s="2">
        <v>5</v>
      </c>
      <c r="I18" s="2">
        <v>5</v>
      </c>
      <c r="J18" s="2">
        <v>8</v>
      </c>
      <c r="K18" s="2">
        <v>5</v>
      </c>
      <c r="L18" s="2"/>
      <c r="M18" s="9">
        <f t="shared" si="1"/>
        <v>64</v>
      </c>
      <c r="N18" s="9" t="s">
        <v>28</v>
      </c>
      <c r="O18" s="9">
        <f t="shared" si="12"/>
        <v>0</v>
      </c>
      <c r="P18" s="9" t="s">
        <v>6</v>
      </c>
      <c r="Q18" s="3">
        <v>25.46</v>
      </c>
      <c r="R18" s="3"/>
      <c r="S18" s="3">
        <f t="shared" si="2"/>
        <v>25.46</v>
      </c>
      <c r="T18" s="5">
        <f t="shared" si="3"/>
        <v>80.479183032207374</v>
      </c>
      <c r="U18" s="2">
        <v>9</v>
      </c>
      <c r="V18" s="2">
        <v>1</v>
      </c>
      <c r="W18" s="2"/>
      <c r="X18" s="2"/>
      <c r="Y18" s="3">
        <v>6</v>
      </c>
      <c r="Z18" s="3">
        <v>4</v>
      </c>
      <c r="AA18" s="3"/>
      <c r="AB18" s="3"/>
      <c r="AC18" s="14">
        <f t="shared" si="4"/>
        <v>100</v>
      </c>
      <c r="AD18" s="14" t="s">
        <v>28</v>
      </c>
      <c r="AE18" s="14">
        <f t="shared" si="5"/>
        <v>15</v>
      </c>
      <c r="AF18" s="14" t="s">
        <v>6</v>
      </c>
      <c r="AG18" s="9">
        <f t="shared" si="6"/>
        <v>90.239591516103687</v>
      </c>
      <c r="AH18" s="2">
        <v>13</v>
      </c>
      <c r="AI18" s="2">
        <v>30.6</v>
      </c>
      <c r="AJ18" s="2"/>
      <c r="AK18" s="2">
        <f t="shared" si="7"/>
        <v>65.599999999999994</v>
      </c>
      <c r="AL18" s="5">
        <f t="shared" si="8"/>
        <v>39.954268292682933</v>
      </c>
      <c r="AM18" s="3">
        <v>22</v>
      </c>
      <c r="AN18" s="3">
        <v>18</v>
      </c>
      <c r="AO18" s="3">
        <v>16</v>
      </c>
      <c r="AP18" s="3">
        <v>21</v>
      </c>
      <c r="AQ18" s="3">
        <v>2</v>
      </c>
      <c r="AR18" s="5">
        <f t="shared" si="9"/>
        <v>98</v>
      </c>
      <c r="AS18" s="5">
        <f t="shared" si="10"/>
        <v>78.400000000000006</v>
      </c>
      <c r="AT18" s="9">
        <f t="shared" si="11"/>
        <v>59.177134146341473</v>
      </c>
      <c r="AU18" s="2">
        <v>8</v>
      </c>
      <c r="AV18" s="2">
        <v>12</v>
      </c>
      <c r="AW18" s="2">
        <v>8</v>
      </c>
      <c r="AX18" s="2">
        <v>10</v>
      </c>
      <c r="AY18" s="10">
        <f t="shared" si="0"/>
        <v>76</v>
      </c>
      <c r="AZ18" s="13">
        <f>(AY18+AG18+M18+AT18)/4</f>
        <v>72.354181415611293</v>
      </c>
    </row>
    <row r="19" spans="1:52">
      <c r="A19" t="s">
        <v>45</v>
      </c>
      <c r="B19" s="3">
        <v>5</v>
      </c>
      <c r="C19" s="3">
        <v>0</v>
      </c>
      <c r="D19" s="3">
        <v>8</v>
      </c>
      <c r="E19" s="3">
        <v>0</v>
      </c>
      <c r="F19" s="3">
        <v>10</v>
      </c>
      <c r="G19" s="2">
        <v>5</v>
      </c>
      <c r="H19" s="2">
        <v>5</v>
      </c>
      <c r="I19" s="2">
        <v>0</v>
      </c>
      <c r="J19" s="2">
        <v>5</v>
      </c>
      <c r="K19" s="2">
        <v>3</v>
      </c>
      <c r="L19" s="2"/>
      <c r="M19" s="9">
        <f t="shared" si="1"/>
        <v>41</v>
      </c>
      <c r="N19" s="9" t="s">
        <v>28</v>
      </c>
      <c r="O19" s="9">
        <f t="shared" si="12"/>
        <v>0</v>
      </c>
      <c r="P19" s="9" t="s">
        <v>6</v>
      </c>
      <c r="Q19" s="3">
        <v>20.49</v>
      </c>
      <c r="R19" s="3"/>
      <c r="S19" s="14">
        <f t="shared" si="2"/>
        <v>20.49</v>
      </c>
      <c r="T19" s="5">
        <f t="shared" si="3"/>
        <v>100</v>
      </c>
      <c r="U19" s="2">
        <v>6</v>
      </c>
      <c r="V19" s="2">
        <v>4</v>
      </c>
      <c r="W19" s="2"/>
      <c r="X19" s="2"/>
      <c r="Y19" s="3">
        <v>7</v>
      </c>
      <c r="Z19" s="3">
        <v>3</v>
      </c>
      <c r="AA19" s="3"/>
      <c r="AB19" s="3"/>
      <c r="AC19" s="5">
        <f t="shared" si="4"/>
        <v>100</v>
      </c>
      <c r="AD19" s="5" t="s">
        <v>28</v>
      </c>
      <c r="AE19" s="5">
        <f t="shared" si="5"/>
        <v>13</v>
      </c>
      <c r="AF19" s="5" t="s">
        <v>6</v>
      </c>
      <c r="AG19" s="14">
        <f t="shared" si="6"/>
        <v>100</v>
      </c>
      <c r="AH19" s="2">
        <v>19</v>
      </c>
      <c r="AI19" s="2">
        <v>38.86</v>
      </c>
      <c r="AJ19" s="2"/>
      <c r="AK19" s="2">
        <f t="shared" si="7"/>
        <v>43.86</v>
      </c>
      <c r="AL19" s="5">
        <f t="shared" si="8"/>
        <v>59.75832193342454</v>
      </c>
      <c r="AM19" s="3">
        <v>25</v>
      </c>
      <c r="AN19" s="3">
        <v>22</v>
      </c>
      <c r="AO19" s="3">
        <v>22</v>
      </c>
      <c r="AP19" s="3">
        <v>0</v>
      </c>
      <c r="AQ19" s="3">
        <v>6</v>
      </c>
      <c r="AR19" s="5">
        <f t="shared" si="9"/>
        <v>69</v>
      </c>
      <c r="AS19" s="5">
        <f t="shared" si="10"/>
        <v>55.2</v>
      </c>
      <c r="AT19" s="9">
        <f t="shared" si="11"/>
        <v>57.479160966712271</v>
      </c>
      <c r="AU19" s="2">
        <v>8</v>
      </c>
      <c r="AV19" s="2">
        <v>10</v>
      </c>
      <c r="AW19" s="2">
        <v>9</v>
      </c>
      <c r="AX19" s="2">
        <v>6</v>
      </c>
      <c r="AY19" s="10">
        <f t="shared" si="0"/>
        <v>66</v>
      </c>
      <c r="AZ19" s="13">
        <f>(AY19+AG19+M19+AT19)/4</f>
        <v>66.119790241678061</v>
      </c>
    </row>
    <row r="20" spans="1:52">
      <c r="A20" t="s">
        <v>19</v>
      </c>
      <c r="B20" s="3"/>
      <c r="C20" s="3"/>
      <c r="D20" s="3"/>
      <c r="E20" s="3"/>
      <c r="F20" s="3"/>
      <c r="G20" s="2"/>
      <c r="H20" s="2"/>
      <c r="I20" s="2"/>
      <c r="J20" s="2"/>
      <c r="K20" s="2"/>
      <c r="L20" s="2"/>
      <c r="M20" s="9">
        <f t="shared" si="1"/>
        <v>0</v>
      </c>
      <c r="N20" s="9" t="s">
        <v>28</v>
      </c>
      <c r="O20" s="9">
        <f t="shared" si="12"/>
        <v>0</v>
      </c>
      <c r="P20" s="9" t="s">
        <v>6</v>
      </c>
      <c r="Q20" s="3">
        <v>26.85</v>
      </c>
      <c r="R20" s="3"/>
      <c r="S20" s="3">
        <f t="shared" si="2"/>
        <v>26.85</v>
      </c>
      <c r="T20" s="5">
        <f t="shared" si="3"/>
        <v>76.312849162011162</v>
      </c>
      <c r="U20" s="2">
        <v>7</v>
      </c>
      <c r="V20" s="2">
        <v>1</v>
      </c>
      <c r="W20" s="2">
        <v>2</v>
      </c>
      <c r="X20" s="2"/>
      <c r="Y20" s="3">
        <v>7</v>
      </c>
      <c r="Z20" s="3">
        <v>3</v>
      </c>
      <c r="AA20" s="3"/>
      <c r="AB20" s="3"/>
      <c r="AC20" s="5">
        <f t="shared" si="4"/>
        <v>98</v>
      </c>
      <c r="AD20" s="5" t="s">
        <v>28</v>
      </c>
      <c r="AE20" s="5">
        <f t="shared" si="5"/>
        <v>14</v>
      </c>
      <c r="AF20" s="5" t="s">
        <v>6</v>
      </c>
      <c r="AG20" s="9">
        <f t="shared" si="6"/>
        <v>87.156424581005581</v>
      </c>
      <c r="AH20" s="2">
        <v>15</v>
      </c>
      <c r="AI20" s="2">
        <v>28.84</v>
      </c>
      <c r="AJ20" s="2"/>
      <c r="AK20" s="2">
        <f t="shared" si="7"/>
        <v>53.84</v>
      </c>
      <c r="AL20" s="5">
        <f t="shared" si="8"/>
        <v>48.681277860326894</v>
      </c>
      <c r="AM20" s="3">
        <v>25</v>
      </c>
      <c r="AN20" s="3">
        <v>25</v>
      </c>
      <c r="AO20" s="3">
        <v>20</v>
      </c>
      <c r="AP20" s="3">
        <v>22</v>
      </c>
      <c r="AQ20" s="3"/>
      <c r="AR20" s="5">
        <f t="shared" si="9"/>
        <v>114</v>
      </c>
      <c r="AS20" s="5">
        <f t="shared" si="10"/>
        <v>91.2</v>
      </c>
      <c r="AT20" s="9">
        <f t="shared" si="11"/>
        <v>69.940638930163445</v>
      </c>
      <c r="AU20" s="2"/>
      <c r="AV20" s="2"/>
      <c r="AW20" s="2"/>
      <c r="AX20" s="2"/>
      <c r="AY20" s="10">
        <f t="shared" si="0"/>
        <v>0</v>
      </c>
      <c r="AZ20" s="13">
        <f>(AY20+AG20+M20+AT20)/4</f>
        <v>39.27426587779226</v>
      </c>
    </row>
    <row r="21" spans="1:52">
      <c r="A21" t="s">
        <v>46</v>
      </c>
      <c r="B21" s="3"/>
      <c r="C21" s="3"/>
      <c r="D21" s="3"/>
      <c r="E21" s="3"/>
      <c r="F21" s="3"/>
      <c r="G21" s="2"/>
      <c r="H21" s="2"/>
      <c r="I21" s="2"/>
      <c r="J21" s="2"/>
      <c r="K21" s="2"/>
      <c r="L21" s="2"/>
      <c r="M21" s="9">
        <f t="shared" si="1"/>
        <v>0</v>
      </c>
      <c r="N21" s="9" t="s">
        <v>28</v>
      </c>
      <c r="O21" s="9">
        <f t="shared" si="12"/>
        <v>0</v>
      </c>
      <c r="P21" s="9" t="s">
        <v>6</v>
      </c>
      <c r="Q21" s="3"/>
      <c r="R21" s="3"/>
      <c r="S21" s="3"/>
      <c r="T21" s="5">
        <v>0</v>
      </c>
      <c r="U21" s="2"/>
      <c r="V21" s="2"/>
      <c r="W21" s="2"/>
      <c r="X21" s="2"/>
      <c r="Y21" s="3"/>
      <c r="Z21" s="3"/>
      <c r="AA21" s="3"/>
      <c r="AB21" s="3"/>
      <c r="AC21" s="5">
        <f t="shared" si="4"/>
        <v>0</v>
      </c>
      <c r="AD21" s="5" t="s">
        <v>28</v>
      </c>
      <c r="AE21" s="5">
        <f t="shared" si="5"/>
        <v>0</v>
      </c>
      <c r="AF21" s="5" t="s">
        <v>6</v>
      </c>
      <c r="AG21" s="9">
        <f t="shared" si="6"/>
        <v>0</v>
      </c>
      <c r="AH21" s="2"/>
      <c r="AI21" s="2"/>
      <c r="AJ21" s="2"/>
      <c r="AK21" s="2"/>
      <c r="AL21" s="5"/>
      <c r="AM21" s="3"/>
      <c r="AN21" s="3"/>
      <c r="AO21" s="3"/>
      <c r="AP21" s="3"/>
      <c r="AQ21" s="3"/>
      <c r="AR21" s="5">
        <f t="shared" si="9"/>
        <v>0</v>
      </c>
      <c r="AS21" s="5">
        <f t="shared" si="10"/>
        <v>0</v>
      </c>
      <c r="AT21" s="9">
        <f t="shared" si="11"/>
        <v>0</v>
      </c>
      <c r="AU21" s="2">
        <v>7</v>
      </c>
      <c r="AV21" s="2">
        <v>9</v>
      </c>
      <c r="AW21" s="2">
        <v>7</v>
      </c>
      <c r="AX21" s="2">
        <v>0</v>
      </c>
      <c r="AY21" s="10">
        <f t="shared" si="0"/>
        <v>46</v>
      </c>
      <c r="AZ21" s="13">
        <f>(AY21+AG21+M21+AT21)/4</f>
        <v>11.5</v>
      </c>
    </row>
    <row r="22" spans="1:52">
      <c r="A22" t="s">
        <v>47</v>
      </c>
      <c r="B22" s="3">
        <v>5</v>
      </c>
      <c r="C22" s="3">
        <v>0</v>
      </c>
      <c r="D22" s="3">
        <v>5</v>
      </c>
      <c r="E22" s="3">
        <v>0</v>
      </c>
      <c r="F22" s="3">
        <v>0</v>
      </c>
      <c r="G22" s="2">
        <v>0</v>
      </c>
      <c r="H22" s="2">
        <v>8</v>
      </c>
      <c r="I22" s="2">
        <v>0</v>
      </c>
      <c r="J22" s="2">
        <v>5</v>
      </c>
      <c r="K22" s="2">
        <v>0</v>
      </c>
      <c r="L22" s="2"/>
      <c r="M22" s="9">
        <f t="shared" si="1"/>
        <v>23</v>
      </c>
      <c r="N22" s="9" t="s">
        <v>28</v>
      </c>
      <c r="O22" s="9">
        <f t="shared" si="12"/>
        <v>0</v>
      </c>
      <c r="P22" s="9" t="s">
        <v>6</v>
      </c>
      <c r="Q22" s="3">
        <v>50.33</v>
      </c>
      <c r="R22" s="3"/>
      <c r="S22" s="3">
        <f t="shared" si="2"/>
        <v>50.33</v>
      </c>
      <c r="T22" s="5">
        <f t="shared" si="3"/>
        <v>40.711305384462541</v>
      </c>
      <c r="U22" s="2">
        <v>2</v>
      </c>
      <c r="V22" s="2">
        <v>6</v>
      </c>
      <c r="W22" s="2">
        <v>2</v>
      </c>
      <c r="X22" s="2"/>
      <c r="Y22" s="3">
        <v>2</v>
      </c>
      <c r="Z22" s="3">
        <v>6</v>
      </c>
      <c r="AA22" s="3">
        <v>1</v>
      </c>
      <c r="AB22" s="3">
        <v>1</v>
      </c>
      <c r="AC22" s="5">
        <f t="shared" si="4"/>
        <v>95</v>
      </c>
      <c r="AD22" s="5" t="s">
        <v>28</v>
      </c>
      <c r="AE22" s="5">
        <f t="shared" si="5"/>
        <v>4</v>
      </c>
      <c r="AF22" s="5" t="s">
        <v>6</v>
      </c>
      <c r="AG22" s="9">
        <f t="shared" si="6"/>
        <v>67.855652692231274</v>
      </c>
      <c r="AH22" s="2">
        <v>19</v>
      </c>
      <c r="AI22" s="2">
        <v>43.44</v>
      </c>
      <c r="AJ22" s="2"/>
      <c r="AK22" s="2">
        <f t="shared" si="7"/>
        <v>48.44</v>
      </c>
      <c r="AL22" s="5">
        <f t="shared" si="8"/>
        <v>54.108175061932293</v>
      </c>
      <c r="AM22" s="3">
        <v>25</v>
      </c>
      <c r="AN22" s="3">
        <v>24</v>
      </c>
      <c r="AO22" s="3">
        <v>24</v>
      </c>
      <c r="AP22" s="3">
        <v>23</v>
      </c>
      <c r="AQ22" s="3">
        <v>3</v>
      </c>
      <c r="AR22" s="5">
        <f t="shared" si="9"/>
        <v>119</v>
      </c>
      <c r="AS22" s="5">
        <f t="shared" si="10"/>
        <v>95.199999999999989</v>
      </c>
      <c r="AT22" s="9">
        <f t="shared" si="11"/>
        <v>74.654087530966137</v>
      </c>
      <c r="AU22" s="2">
        <v>8</v>
      </c>
      <c r="AV22" s="2">
        <v>10</v>
      </c>
      <c r="AW22" s="2">
        <v>7</v>
      </c>
      <c r="AX22" s="2">
        <v>9</v>
      </c>
      <c r="AY22" s="10">
        <f t="shared" si="0"/>
        <v>68</v>
      </c>
      <c r="AZ22" s="13">
        <f>(AY22+AG22+M22+AT22)/4</f>
        <v>58.377435055799353</v>
      </c>
    </row>
    <row r="23" spans="1:52">
      <c r="A23" t="s">
        <v>48</v>
      </c>
      <c r="B23" s="3">
        <v>10</v>
      </c>
      <c r="C23" s="3">
        <v>5</v>
      </c>
      <c r="D23" s="3">
        <v>8</v>
      </c>
      <c r="E23" s="3">
        <v>8</v>
      </c>
      <c r="F23" s="3">
        <v>10</v>
      </c>
      <c r="G23" s="2">
        <v>10</v>
      </c>
      <c r="H23" s="2">
        <v>10</v>
      </c>
      <c r="I23" s="2">
        <v>5</v>
      </c>
      <c r="J23" s="2">
        <v>10</v>
      </c>
      <c r="K23" s="2">
        <v>8</v>
      </c>
      <c r="L23" s="2">
        <v>1</v>
      </c>
      <c r="M23" s="9">
        <f t="shared" si="1"/>
        <v>84</v>
      </c>
      <c r="N23" s="9" t="s">
        <v>28</v>
      </c>
      <c r="O23" s="9">
        <f t="shared" si="12"/>
        <v>1</v>
      </c>
      <c r="P23" s="9" t="s">
        <v>6</v>
      </c>
      <c r="Q23" s="3">
        <v>37.97</v>
      </c>
      <c r="R23" s="3"/>
      <c r="S23" s="3">
        <f t="shared" si="2"/>
        <v>37.97</v>
      </c>
      <c r="T23" s="5">
        <f t="shared" si="3"/>
        <v>53.963655517513821</v>
      </c>
      <c r="U23" s="2">
        <v>6</v>
      </c>
      <c r="V23" s="2">
        <v>3</v>
      </c>
      <c r="W23" s="2">
        <v>1</v>
      </c>
      <c r="X23" s="2"/>
      <c r="Y23" s="3">
        <v>6</v>
      </c>
      <c r="Z23" s="3">
        <v>4</v>
      </c>
      <c r="AA23" s="3"/>
      <c r="AB23" s="3"/>
      <c r="AC23" s="5">
        <f t="shared" si="4"/>
        <v>99</v>
      </c>
      <c r="AD23" s="5" t="s">
        <v>28</v>
      </c>
      <c r="AE23" s="5">
        <f t="shared" si="5"/>
        <v>12</v>
      </c>
      <c r="AF23" s="5" t="s">
        <v>6</v>
      </c>
      <c r="AG23" s="9">
        <f t="shared" si="6"/>
        <v>76.481827758756907</v>
      </c>
      <c r="AH23" s="2">
        <v>20</v>
      </c>
      <c r="AI23" s="2">
        <v>26.43</v>
      </c>
      <c r="AJ23" s="2"/>
      <c r="AK23" s="2">
        <f t="shared" si="7"/>
        <v>26.43</v>
      </c>
      <c r="AL23" s="5">
        <f t="shared" si="8"/>
        <v>99.167612561483168</v>
      </c>
      <c r="AM23" s="3">
        <v>25</v>
      </c>
      <c r="AN23" s="3">
        <v>24</v>
      </c>
      <c r="AO23" s="3">
        <v>23</v>
      </c>
      <c r="AP23" s="3">
        <v>24</v>
      </c>
      <c r="AQ23" s="3"/>
      <c r="AR23" s="5">
        <f t="shared" si="9"/>
        <v>120</v>
      </c>
      <c r="AS23" s="5">
        <f t="shared" si="10"/>
        <v>96</v>
      </c>
      <c r="AT23" s="14">
        <f t="shared" si="11"/>
        <v>97.583806280741584</v>
      </c>
      <c r="AU23" s="2">
        <v>7</v>
      </c>
      <c r="AV23" s="2">
        <v>12</v>
      </c>
      <c r="AW23" s="2">
        <v>5</v>
      </c>
      <c r="AX23" s="2">
        <v>9</v>
      </c>
      <c r="AY23" s="10">
        <f t="shared" si="0"/>
        <v>66</v>
      </c>
      <c r="AZ23" s="13">
        <f>(AY23+AG23+M23+AT23)/4</f>
        <v>81.016408509874623</v>
      </c>
    </row>
    <row r="24" spans="1:52">
      <c r="A24" t="s">
        <v>49</v>
      </c>
      <c r="B24" s="3">
        <v>10</v>
      </c>
      <c r="C24" s="3">
        <v>5</v>
      </c>
      <c r="D24" s="3">
        <v>8</v>
      </c>
      <c r="E24" s="3">
        <v>5</v>
      </c>
      <c r="F24" s="3">
        <v>10</v>
      </c>
      <c r="G24" s="2">
        <v>5</v>
      </c>
      <c r="H24" s="2">
        <v>5</v>
      </c>
      <c r="I24" s="2">
        <v>5</v>
      </c>
      <c r="J24" s="2">
        <v>5</v>
      </c>
      <c r="K24" s="2">
        <v>5</v>
      </c>
      <c r="L24" s="2"/>
      <c r="M24" s="9">
        <f t="shared" si="1"/>
        <v>63</v>
      </c>
      <c r="N24" s="9" t="s">
        <v>28</v>
      </c>
      <c r="O24" s="9">
        <f t="shared" si="12"/>
        <v>0</v>
      </c>
      <c r="P24" s="9" t="s">
        <v>6</v>
      </c>
      <c r="Q24" s="3">
        <v>50.22</v>
      </c>
      <c r="R24" s="3"/>
      <c r="S24" s="3">
        <f t="shared" si="2"/>
        <v>50.22</v>
      </c>
      <c r="T24" s="5">
        <f t="shared" si="3"/>
        <v>40.800477897252094</v>
      </c>
      <c r="U24" s="2">
        <v>3</v>
      </c>
      <c r="V24" s="2">
        <v>4</v>
      </c>
      <c r="W24" s="2">
        <v>2</v>
      </c>
      <c r="X24" s="2"/>
      <c r="Y24" s="3">
        <v>5</v>
      </c>
      <c r="Z24" s="3">
        <v>3</v>
      </c>
      <c r="AA24" s="3">
        <v>2</v>
      </c>
      <c r="AB24" s="3"/>
      <c r="AC24" s="5">
        <f t="shared" si="4"/>
        <v>91</v>
      </c>
      <c r="AD24" s="5" t="s">
        <v>28</v>
      </c>
      <c r="AE24" s="5">
        <f t="shared" si="5"/>
        <v>8</v>
      </c>
      <c r="AF24" s="5" t="s">
        <v>6</v>
      </c>
      <c r="AG24" s="9">
        <f t="shared" si="6"/>
        <v>65.900238948626054</v>
      </c>
      <c r="AH24" s="2">
        <v>14</v>
      </c>
      <c r="AI24" s="2">
        <v>77.67</v>
      </c>
      <c r="AJ24" s="2"/>
      <c r="AK24" s="2">
        <f t="shared" si="7"/>
        <v>107.67</v>
      </c>
      <c r="AL24" s="5">
        <f t="shared" si="8"/>
        <v>24.342899600631558</v>
      </c>
      <c r="AM24" s="3">
        <v>23</v>
      </c>
      <c r="AN24" s="3">
        <v>24</v>
      </c>
      <c r="AO24" s="3">
        <v>9</v>
      </c>
      <c r="AP24" s="3">
        <v>6</v>
      </c>
      <c r="AQ24" s="3"/>
      <c r="AR24" s="5">
        <f t="shared" si="9"/>
        <v>68</v>
      </c>
      <c r="AS24" s="5">
        <f t="shared" si="10"/>
        <v>54.400000000000006</v>
      </c>
      <c r="AT24" s="9">
        <f t="shared" si="11"/>
        <v>39.37144980031578</v>
      </c>
      <c r="AU24" s="2">
        <v>6</v>
      </c>
      <c r="AV24" s="2">
        <v>7</v>
      </c>
      <c r="AW24" s="2">
        <v>7</v>
      </c>
      <c r="AX24" s="2">
        <v>1</v>
      </c>
      <c r="AY24" s="10">
        <f t="shared" si="0"/>
        <v>42</v>
      </c>
      <c r="AZ24" s="13">
        <f>(AY24+AG24+M24+AT24)/4</f>
        <v>52.56792218723546</v>
      </c>
    </row>
    <row r="25" spans="1:52">
      <c r="A25" t="s">
        <v>20</v>
      </c>
      <c r="B25" s="3"/>
      <c r="C25" s="3"/>
      <c r="D25" s="3"/>
      <c r="E25" s="3"/>
      <c r="F25" s="3"/>
      <c r="G25" s="2"/>
      <c r="H25" s="2"/>
      <c r="I25" s="2"/>
      <c r="J25" s="2"/>
      <c r="K25" s="2"/>
      <c r="L25" s="2"/>
      <c r="M25" s="9">
        <f t="shared" si="1"/>
        <v>0</v>
      </c>
      <c r="N25" s="9" t="s">
        <v>28</v>
      </c>
      <c r="O25" s="9">
        <f t="shared" si="12"/>
        <v>0</v>
      </c>
      <c r="P25" s="9" t="s">
        <v>6</v>
      </c>
      <c r="Q25" s="3">
        <v>109.76</v>
      </c>
      <c r="R25" s="3"/>
      <c r="S25" s="3">
        <f t="shared" si="2"/>
        <v>109.76</v>
      </c>
      <c r="T25" s="5">
        <f t="shared" si="3"/>
        <v>18.668002915451893</v>
      </c>
      <c r="U25" s="2">
        <v>5</v>
      </c>
      <c r="V25" s="2">
        <v>0</v>
      </c>
      <c r="W25" s="2">
        <v>3</v>
      </c>
      <c r="X25" s="2">
        <v>2</v>
      </c>
      <c r="Y25" s="3">
        <v>2</v>
      </c>
      <c r="Z25" s="3">
        <v>2</v>
      </c>
      <c r="AA25" s="3">
        <v>1</v>
      </c>
      <c r="AB25" s="3">
        <v>5</v>
      </c>
      <c r="AC25" s="5">
        <f t="shared" si="4"/>
        <v>82</v>
      </c>
      <c r="AD25" s="5" t="s">
        <v>28</v>
      </c>
      <c r="AE25" s="5">
        <f t="shared" si="5"/>
        <v>7</v>
      </c>
      <c r="AF25" s="5" t="s">
        <v>6</v>
      </c>
      <c r="AG25" s="9">
        <f t="shared" si="6"/>
        <v>50.334001457725947</v>
      </c>
      <c r="AH25" s="2">
        <v>20</v>
      </c>
      <c r="AI25" s="2">
        <v>172.13</v>
      </c>
      <c r="AJ25" s="2">
        <v>1</v>
      </c>
      <c r="AK25" s="2">
        <f t="shared" si="7"/>
        <v>182.13</v>
      </c>
      <c r="AL25" s="5">
        <f t="shared" si="8"/>
        <v>14.390819744138803</v>
      </c>
      <c r="AM25" s="3">
        <v>24</v>
      </c>
      <c r="AN25" s="3">
        <v>24</v>
      </c>
      <c r="AO25" s="3">
        <v>18</v>
      </c>
      <c r="AP25" s="3">
        <v>12</v>
      </c>
      <c r="AQ25" s="3">
        <v>3</v>
      </c>
      <c r="AR25" s="5">
        <f t="shared" si="9"/>
        <v>90</v>
      </c>
      <c r="AS25" s="5">
        <f t="shared" si="10"/>
        <v>72</v>
      </c>
      <c r="AT25" s="9">
        <f t="shared" si="11"/>
        <v>43.195409872069405</v>
      </c>
      <c r="AU25" s="2">
        <v>10</v>
      </c>
      <c r="AV25" s="2">
        <v>15</v>
      </c>
      <c r="AW25" s="2">
        <v>7</v>
      </c>
      <c r="AX25" s="2">
        <v>10</v>
      </c>
      <c r="AY25" s="16">
        <f t="shared" si="0"/>
        <v>84</v>
      </c>
      <c r="AZ25" s="13">
        <f>(AY25+AG25+M25+AT25)/4</f>
        <v>44.382352832448838</v>
      </c>
    </row>
    <row r="26" spans="1:52">
      <c r="A26" t="s">
        <v>50</v>
      </c>
      <c r="B26" s="3">
        <v>10</v>
      </c>
      <c r="C26" s="3">
        <v>10</v>
      </c>
      <c r="D26" s="3">
        <v>8</v>
      </c>
      <c r="E26" s="3">
        <v>10</v>
      </c>
      <c r="F26" s="3">
        <v>8</v>
      </c>
      <c r="G26" s="2">
        <v>8</v>
      </c>
      <c r="H26" s="2">
        <v>10</v>
      </c>
      <c r="I26" s="2">
        <v>8</v>
      </c>
      <c r="J26" s="2">
        <v>8</v>
      </c>
      <c r="K26" s="2">
        <v>10</v>
      </c>
      <c r="L26" s="2">
        <v>3</v>
      </c>
      <c r="M26" s="9">
        <f t="shared" si="1"/>
        <v>90</v>
      </c>
      <c r="N26" s="9" t="s">
        <v>28</v>
      </c>
      <c r="O26" s="9">
        <f t="shared" si="12"/>
        <v>3</v>
      </c>
      <c r="P26" s="9" t="s">
        <v>6</v>
      </c>
      <c r="Q26" s="3">
        <v>33.659999999999997</v>
      </c>
      <c r="R26" s="3"/>
      <c r="S26" s="3">
        <f t="shared" si="2"/>
        <v>33.659999999999997</v>
      </c>
      <c r="T26" s="5">
        <f t="shared" si="3"/>
        <v>60.873440285204993</v>
      </c>
      <c r="U26" s="2">
        <v>3</v>
      </c>
      <c r="V26" s="2">
        <v>2</v>
      </c>
      <c r="W26" s="2">
        <v>3</v>
      </c>
      <c r="X26" s="2">
        <v>1</v>
      </c>
      <c r="Y26" s="3">
        <v>1</v>
      </c>
      <c r="Z26" s="3">
        <v>8</v>
      </c>
      <c r="AA26" s="3">
        <v>1</v>
      </c>
      <c r="AB26" s="3"/>
      <c r="AC26" s="5">
        <f t="shared" si="4"/>
        <v>89</v>
      </c>
      <c r="AD26" s="5" t="s">
        <v>28</v>
      </c>
      <c r="AE26" s="5">
        <f t="shared" si="5"/>
        <v>4</v>
      </c>
      <c r="AF26" s="5" t="s">
        <v>6</v>
      </c>
      <c r="AG26" s="9">
        <f t="shared" si="6"/>
        <v>74.936720142602496</v>
      </c>
      <c r="AH26" s="2">
        <v>8</v>
      </c>
      <c r="AI26" s="2">
        <v>39.39</v>
      </c>
      <c r="AJ26" s="2"/>
      <c r="AK26" s="2">
        <f t="shared" si="7"/>
        <v>99.39</v>
      </c>
      <c r="AL26" s="5">
        <f t="shared" si="8"/>
        <v>26.370862259784687</v>
      </c>
      <c r="AM26" s="3">
        <v>23</v>
      </c>
      <c r="AN26" s="3">
        <v>23</v>
      </c>
      <c r="AO26" s="3">
        <v>18</v>
      </c>
      <c r="AP26" s="3">
        <v>22</v>
      </c>
      <c r="AQ26" s="3">
        <v>7</v>
      </c>
      <c r="AR26" s="5">
        <f t="shared" si="9"/>
        <v>108</v>
      </c>
      <c r="AS26" s="5">
        <f t="shared" si="10"/>
        <v>86.4</v>
      </c>
      <c r="AT26" s="9">
        <f t="shared" si="11"/>
        <v>56.385431129892346</v>
      </c>
      <c r="AU26" s="2">
        <v>7</v>
      </c>
      <c r="AV26" s="2">
        <v>5</v>
      </c>
      <c r="AW26" s="2">
        <v>5</v>
      </c>
      <c r="AX26" s="2">
        <v>10</v>
      </c>
      <c r="AY26" s="10">
        <f t="shared" si="0"/>
        <v>54</v>
      </c>
      <c r="AZ26" s="13">
        <f>(AY26+AG26+M26+AT26)/4</f>
        <v>68.830537818123716</v>
      </c>
    </row>
    <row r="27" spans="1:52">
      <c r="A27" t="s">
        <v>51</v>
      </c>
      <c r="B27" s="3">
        <v>8</v>
      </c>
      <c r="C27" s="3">
        <v>5</v>
      </c>
      <c r="D27" s="3">
        <v>8</v>
      </c>
      <c r="E27" s="3">
        <v>0</v>
      </c>
      <c r="F27" s="3">
        <v>5</v>
      </c>
      <c r="G27" s="2">
        <v>5</v>
      </c>
      <c r="H27" s="2">
        <v>10</v>
      </c>
      <c r="I27" s="2">
        <v>10</v>
      </c>
      <c r="J27" s="2">
        <v>0</v>
      </c>
      <c r="K27" s="2">
        <v>0</v>
      </c>
      <c r="L27" s="2"/>
      <c r="M27" s="9">
        <f t="shared" si="1"/>
        <v>51</v>
      </c>
      <c r="N27" s="9" t="s">
        <v>28</v>
      </c>
      <c r="O27" s="9">
        <f t="shared" si="12"/>
        <v>0</v>
      </c>
      <c r="P27" s="9" t="s">
        <v>6</v>
      </c>
      <c r="Q27" s="3">
        <v>57.24</v>
      </c>
      <c r="R27" s="3"/>
      <c r="S27" s="3">
        <f t="shared" si="2"/>
        <v>57.24</v>
      </c>
      <c r="T27" s="5">
        <f t="shared" si="3"/>
        <v>35.796645702306073</v>
      </c>
      <c r="U27" s="2">
        <v>4</v>
      </c>
      <c r="V27" s="2">
        <v>3</v>
      </c>
      <c r="W27" s="2">
        <v>3</v>
      </c>
      <c r="X27" s="2"/>
      <c r="Y27" s="3">
        <v>2</v>
      </c>
      <c r="Z27" s="3">
        <v>7</v>
      </c>
      <c r="AA27" s="3">
        <v>1</v>
      </c>
      <c r="AB27" s="3"/>
      <c r="AC27" s="5">
        <f t="shared" si="4"/>
        <v>96</v>
      </c>
      <c r="AD27" s="5" t="s">
        <v>28</v>
      </c>
      <c r="AE27" s="5">
        <f t="shared" si="5"/>
        <v>6</v>
      </c>
      <c r="AF27" s="5" t="s">
        <v>6</v>
      </c>
      <c r="AG27" s="9">
        <f t="shared" ref="AG27:AG35" si="13">(AC27+T27)/2</f>
        <v>65.89832285115304</v>
      </c>
      <c r="AH27" s="2">
        <v>18</v>
      </c>
      <c r="AI27" s="2">
        <v>45.8</v>
      </c>
      <c r="AJ27" s="2"/>
      <c r="AK27" s="2">
        <f t="shared" si="7"/>
        <v>55.8</v>
      </c>
      <c r="AL27" s="5">
        <f t="shared" si="8"/>
        <v>46.971326164874554</v>
      </c>
      <c r="AM27" s="3">
        <v>24</v>
      </c>
      <c r="AN27" s="3">
        <v>23</v>
      </c>
      <c r="AO27" s="3">
        <v>18</v>
      </c>
      <c r="AP27" s="3">
        <v>0</v>
      </c>
      <c r="AQ27" s="3">
        <v>1</v>
      </c>
      <c r="AR27" s="5">
        <f t="shared" ref="AR27:AR35" si="14">AM27+AN27+AO27+(AP27*2)</f>
        <v>65</v>
      </c>
      <c r="AS27" s="5">
        <f t="shared" si="10"/>
        <v>52</v>
      </c>
      <c r="AT27" s="9">
        <f t="shared" si="11"/>
        <v>49.485663082437277</v>
      </c>
      <c r="AU27" s="2">
        <v>6</v>
      </c>
      <c r="AV27" s="2">
        <v>11</v>
      </c>
      <c r="AW27" s="2">
        <v>6</v>
      </c>
      <c r="AX27" s="2">
        <v>0</v>
      </c>
      <c r="AY27" s="10">
        <f t="shared" si="0"/>
        <v>46</v>
      </c>
      <c r="AZ27" s="13">
        <f t="shared" ref="AZ27:AZ35" si="15">(AY27+AG27+M27+AT27)/4</f>
        <v>53.095996483397577</v>
      </c>
    </row>
    <row r="28" spans="1:52">
      <c r="A28" t="s">
        <v>21</v>
      </c>
      <c r="B28" s="3">
        <v>10</v>
      </c>
      <c r="C28" s="3">
        <v>10</v>
      </c>
      <c r="D28" s="3">
        <v>10</v>
      </c>
      <c r="E28" s="3">
        <v>8</v>
      </c>
      <c r="F28" s="3">
        <v>10</v>
      </c>
      <c r="G28" s="2">
        <v>10</v>
      </c>
      <c r="H28" s="2">
        <v>10</v>
      </c>
      <c r="I28" s="6">
        <v>8</v>
      </c>
      <c r="J28" s="2">
        <v>10</v>
      </c>
      <c r="K28" s="2">
        <v>10</v>
      </c>
      <c r="L28" s="2">
        <v>2</v>
      </c>
      <c r="M28" s="9">
        <f t="shared" si="1"/>
        <v>96</v>
      </c>
      <c r="N28" s="9" t="s">
        <v>28</v>
      </c>
      <c r="O28" s="9">
        <f t="shared" si="12"/>
        <v>2</v>
      </c>
      <c r="P28" s="9" t="s">
        <v>6</v>
      </c>
      <c r="Q28" s="3">
        <v>27.59</v>
      </c>
      <c r="R28" s="3"/>
      <c r="S28" s="3">
        <f t="shared" si="2"/>
        <v>27.59</v>
      </c>
      <c r="T28" s="5">
        <f t="shared" si="3"/>
        <v>74.26603841971729</v>
      </c>
      <c r="U28" s="2">
        <v>6</v>
      </c>
      <c r="V28" s="2">
        <v>3</v>
      </c>
      <c r="W28" s="2">
        <v>1</v>
      </c>
      <c r="X28" s="2"/>
      <c r="Y28" s="3">
        <v>6</v>
      </c>
      <c r="Z28" s="3">
        <v>4</v>
      </c>
      <c r="AA28" s="3"/>
      <c r="AB28" s="3"/>
      <c r="AC28" s="5">
        <f t="shared" si="4"/>
        <v>99</v>
      </c>
      <c r="AD28" s="5" t="s">
        <v>28</v>
      </c>
      <c r="AE28" s="5">
        <f t="shared" si="5"/>
        <v>12</v>
      </c>
      <c r="AF28" s="5" t="s">
        <v>6</v>
      </c>
      <c r="AG28" s="9">
        <f t="shared" si="13"/>
        <v>86.633019209858645</v>
      </c>
      <c r="AH28" s="2">
        <v>20</v>
      </c>
      <c r="AI28" s="2">
        <v>26.21</v>
      </c>
      <c r="AJ28" s="2"/>
      <c r="AK28" s="14">
        <f t="shared" si="7"/>
        <v>26.21</v>
      </c>
      <c r="AL28" s="14">
        <f t="shared" si="8"/>
        <v>100</v>
      </c>
      <c r="AM28" s="3">
        <v>25</v>
      </c>
      <c r="AN28" s="3">
        <v>24</v>
      </c>
      <c r="AO28" s="3">
        <v>22</v>
      </c>
      <c r="AP28" s="3">
        <v>23</v>
      </c>
      <c r="AQ28" s="3">
        <v>10</v>
      </c>
      <c r="AR28" s="5">
        <f t="shared" si="14"/>
        <v>117</v>
      </c>
      <c r="AS28" s="5">
        <f t="shared" si="10"/>
        <v>93.600000000000009</v>
      </c>
      <c r="AT28" s="9">
        <f t="shared" si="11"/>
        <v>96.800000000000011</v>
      </c>
      <c r="AU28" s="2">
        <v>5</v>
      </c>
      <c r="AV28" s="2">
        <v>14</v>
      </c>
      <c r="AW28" s="2">
        <v>7</v>
      </c>
      <c r="AX28" s="2">
        <v>9</v>
      </c>
      <c r="AY28" s="10">
        <f t="shared" si="0"/>
        <v>70</v>
      </c>
      <c r="AZ28" s="16">
        <f t="shared" si="15"/>
        <v>87.358254802464671</v>
      </c>
    </row>
    <row r="29" spans="1:52">
      <c r="A29" t="s">
        <v>52</v>
      </c>
      <c r="B29" s="3"/>
      <c r="C29" s="3"/>
      <c r="D29" s="3"/>
      <c r="E29" s="3"/>
      <c r="F29" s="3"/>
      <c r="G29" s="2"/>
      <c r="H29" s="2"/>
      <c r="I29" s="2"/>
      <c r="J29" s="2"/>
      <c r="K29" s="2"/>
      <c r="L29" s="2"/>
      <c r="M29" s="9">
        <f t="shared" si="1"/>
        <v>0</v>
      </c>
      <c r="N29" s="9" t="s">
        <v>28</v>
      </c>
      <c r="O29" s="9">
        <f t="shared" si="12"/>
        <v>0</v>
      </c>
      <c r="P29" s="9" t="s">
        <v>6</v>
      </c>
      <c r="Q29" s="3">
        <v>61.28</v>
      </c>
      <c r="R29" s="3"/>
      <c r="S29" s="3">
        <f t="shared" si="2"/>
        <v>61.28</v>
      </c>
      <c r="T29" s="5">
        <f t="shared" si="3"/>
        <v>33.436684073107045</v>
      </c>
      <c r="U29" s="2">
        <v>2</v>
      </c>
      <c r="V29" s="2">
        <v>2</v>
      </c>
      <c r="W29" s="2">
        <v>2</v>
      </c>
      <c r="X29" s="2">
        <v>4</v>
      </c>
      <c r="Y29" s="3">
        <v>2</v>
      </c>
      <c r="Z29" s="3">
        <v>4</v>
      </c>
      <c r="AA29" s="3">
        <v>3</v>
      </c>
      <c r="AB29" s="3"/>
      <c r="AC29" s="5">
        <f t="shared" si="4"/>
        <v>82</v>
      </c>
      <c r="AD29" s="5" t="s">
        <v>28</v>
      </c>
      <c r="AE29" s="5">
        <f t="shared" si="5"/>
        <v>4</v>
      </c>
      <c r="AF29" s="5" t="s">
        <v>6</v>
      </c>
      <c r="AG29" s="9">
        <f t="shared" si="13"/>
        <v>57.718342036553523</v>
      </c>
      <c r="AH29" s="2">
        <v>18</v>
      </c>
      <c r="AI29" s="2">
        <v>98.04</v>
      </c>
      <c r="AJ29" s="2"/>
      <c r="AK29" s="2">
        <f t="shared" si="7"/>
        <v>108.04</v>
      </c>
      <c r="AL29" s="5">
        <f t="shared" si="8"/>
        <v>24.259533506108848</v>
      </c>
      <c r="AM29" s="3">
        <v>18</v>
      </c>
      <c r="AN29" s="3">
        <v>6</v>
      </c>
      <c r="AO29" s="3">
        <v>3</v>
      </c>
      <c r="AP29" s="3">
        <v>0</v>
      </c>
      <c r="AQ29" s="3"/>
      <c r="AR29" s="5">
        <f t="shared" si="14"/>
        <v>27</v>
      </c>
      <c r="AS29" s="5">
        <f t="shared" si="10"/>
        <v>21.6</v>
      </c>
      <c r="AT29" s="9">
        <f t="shared" si="11"/>
        <v>22.929766753054423</v>
      </c>
      <c r="AU29" s="2">
        <v>8</v>
      </c>
      <c r="AV29" s="2">
        <v>8</v>
      </c>
      <c r="AW29" s="2">
        <v>6</v>
      </c>
      <c r="AX29" s="2">
        <v>9</v>
      </c>
      <c r="AY29" s="10">
        <f t="shared" si="0"/>
        <v>62</v>
      </c>
      <c r="AZ29" s="13">
        <f t="shared" si="15"/>
        <v>35.662027197401983</v>
      </c>
    </row>
    <row r="30" spans="1:52">
      <c r="A30" t="s">
        <v>53</v>
      </c>
      <c r="B30" s="3"/>
      <c r="C30" s="3"/>
      <c r="D30" s="3"/>
      <c r="E30" s="3"/>
      <c r="F30" s="3"/>
      <c r="G30" s="2"/>
      <c r="H30" s="2"/>
      <c r="I30" s="2"/>
      <c r="J30" s="2"/>
      <c r="K30" s="2"/>
      <c r="L30" s="2"/>
      <c r="M30" s="9">
        <f t="shared" si="1"/>
        <v>0</v>
      </c>
      <c r="N30" s="9" t="s">
        <v>28</v>
      </c>
      <c r="O30" s="9">
        <f t="shared" si="12"/>
        <v>0</v>
      </c>
      <c r="P30" s="9" t="s">
        <v>6</v>
      </c>
      <c r="Q30" s="3">
        <v>99.85</v>
      </c>
      <c r="R30" s="3"/>
      <c r="S30" s="3">
        <f t="shared" si="2"/>
        <v>99.85</v>
      </c>
      <c r="T30" s="5">
        <f t="shared" si="3"/>
        <v>20.520781171757633</v>
      </c>
      <c r="U30" s="2">
        <v>4</v>
      </c>
      <c r="V30" s="2">
        <v>2</v>
      </c>
      <c r="W30" s="2">
        <v>3</v>
      </c>
      <c r="X30" s="2">
        <v>1</v>
      </c>
      <c r="Y30" s="3">
        <v>4</v>
      </c>
      <c r="Z30" s="3">
        <v>3</v>
      </c>
      <c r="AA30" s="3">
        <v>1</v>
      </c>
      <c r="AB30" s="3">
        <v>2</v>
      </c>
      <c r="AC30" s="5">
        <f t="shared" si="4"/>
        <v>90</v>
      </c>
      <c r="AD30" s="5" t="s">
        <v>28</v>
      </c>
      <c r="AE30" s="5">
        <f t="shared" si="5"/>
        <v>8</v>
      </c>
      <c r="AF30" s="5" t="s">
        <v>6</v>
      </c>
      <c r="AG30" s="9">
        <f t="shared" si="13"/>
        <v>55.260390585878817</v>
      </c>
      <c r="AH30" s="2">
        <v>20</v>
      </c>
      <c r="AI30" s="2">
        <v>39.57</v>
      </c>
      <c r="AJ30" s="2"/>
      <c r="AK30" s="2">
        <f t="shared" si="7"/>
        <v>39.57</v>
      </c>
      <c r="AL30" s="5">
        <f t="shared" si="8"/>
        <v>66.237048268890575</v>
      </c>
      <c r="AM30" s="3">
        <v>25</v>
      </c>
      <c r="AN30" s="3">
        <v>25</v>
      </c>
      <c r="AO30" s="3">
        <v>25</v>
      </c>
      <c r="AP30" s="3">
        <v>25</v>
      </c>
      <c r="AQ30" s="3">
        <v>17</v>
      </c>
      <c r="AR30" s="14">
        <f t="shared" si="14"/>
        <v>125</v>
      </c>
      <c r="AS30" s="14">
        <f t="shared" si="10"/>
        <v>100</v>
      </c>
      <c r="AT30" s="9">
        <f t="shared" si="11"/>
        <v>83.118524134445295</v>
      </c>
      <c r="AU30" s="2"/>
      <c r="AV30" s="2"/>
      <c r="AW30" s="2"/>
      <c r="AX30" s="2"/>
      <c r="AY30" s="10">
        <f t="shared" si="0"/>
        <v>0</v>
      </c>
      <c r="AZ30" s="13">
        <f t="shared" si="15"/>
        <v>34.594728680081026</v>
      </c>
    </row>
    <row r="31" spans="1:52">
      <c r="A31" t="s">
        <v>54</v>
      </c>
      <c r="B31" s="3"/>
      <c r="C31" s="3"/>
      <c r="D31" s="3"/>
      <c r="E31" s="3"/>
      <c r="F31" s="3"/>
      <c r="G31" s="2"/>
      <c r="H31" s="2"/>
      <c r="I31" s="2"/>
      <c r="J31" s="2"/>
      <c r="K31" s="2"/>
      <c r="L31" s="2"/>
      <c r="M31" s="9">
        <f t="shared" si="1"/>
        <v>0</v>
      </c>
      <c r="N31" s="9" t="s">
        <v>28</v>
      </c>
      <c r="O31" s="9">
        <f t="shared" si="12"/>
        <v>0</v>
      </c>
      <c r="P31" s="9" t="s">
        <v>6</v>
      </c>
      <c r="Q31" s="3">
        <v>49.07</v>
      </c>
      <c r="R31" s="3"/>
      <c r="S31" s="3">
        <f t="shared" si="2"/>
        <v>49.07</v>
      </c>
      <c r="T31" s="5">
        <f t="shared" si="3"/>
        <v>41.756674138985126</v>
      </c>
      <c r="U31" s="2">
        <v>3</v>
      </c>
      <c r="V31" s="2">
        <v>3</v>
      </c>
      <c r="W31" s="2">
        <v>2</v>
      </c>
      <c r="X31" s="2">
        <v>2</v>
      </c>
      <c r="Y31" s="3">
        <v>0</v>
      </c>
      <c r="Z31" s="3">
        <v>4</v>
      </c>
      <c r="AA31" s="3">
        <v>4</v>
      </c>
      <c r="AB31" s="3">
        <v>2</v>
      </c>
      <c r="AC31" s="5">
        <f t="shared" si="4"/>
        <v>86</v>
      </c>
      <c r="AD31" s="5" t="s">
        <v>28</v>
      </c>
      <c r="AE31" s="5">
        <f t="shared" si="5"/>
        <v>3</v>
      </c>
      <c r="AF31" s="5" t="s">
        <v>6</v>
      </c>
      <c r="AG31" s="9">
        <f t="shared" si="13"/>
        <v>63.878337069492559</v>
      </c>
      <c r="AH31" s="2">
        <v>7</v>
      </c>
      <c r="AI31" s="2">
        <v>60.1</v>
      </c>
      <c r="AJ31" s="2"/>
      <c r="AK31" s="2">
        <f t="shared" si="7"/>
        <v>125.1</v>
      </c>
      <c r="AL31" s="5">
        <f t="shared" si="8"/>
        <v>20.951239008792967</v>
      </c>
      <c r="AM31" s="3">
        <v>23</v>
      </c>
      <c r="AN31" s="3">
        <v>17</v>
      </c>
      <c r="AO31" s="3">
        <v>3</v>
      </c>
      <c r="AP31" s="3">
        <v>3</v>
      </c>
      <c r="AQ31" s="3"/>
      <c r="AR31" s="5">
        <f t="shared" si="14"/>
        <v>49</v>
      </c>
      <c r="AS31" s="5">
        <f t="shared" si="10"/>
        <v>39.200000000000003</v>
      </c>
      <c r="AT31" s="9">
        <f t="shared" si="11"/>
        <v>30.075619504396485</v>
      </c>
      <c r="AU31" s="2"/>
      <c r="AV31" s="2"/>
      <c r="AW31" s="2"/>
      <c r="AX31" s="2"/>
      <c r="AY31" s="10">
        <f t="shared" si="0"/>
        <v>0</v>
      </c>
      <c r="AZ31" s="13">
        <f t="shared" si="15"/>
        <v>23.488489143472261</v>
      </c>
    </row>
    <row r="32" spans="1:52">
      <c r="A32" t="s">
        <v>55</v>
      </c>
      <c r="B32" s="3"/>
      <c r="C32" s="3"/>
      <c r="D32" s="3"/>
      <c r="E32" s="3"/>
      <c r="F32" s="3"/>
      <c r="G32" s="2"/>
      <c r="H32" s="2"/>
      <c r="I32" s="2"/>
      <c r="J32" s="2"/>
      <c r="K32" s="2"/>
      <c r="L32" s="2"/>
      <c r="M32" s="9">
        <f t="shared" si="1"/>
        <v>0</v>
      </c>
      <c r="N32" s="9" t="s">
        <v>28</v>
      </c>
      <c r="O32" s="9">
        <f t="shared" si="12"/>
        <v>0</v>
      </c>
      <c r="P32" s="9" t="s">
        <v>6</v>
      </c>
      <c r="Q32" s="3">
        <v>177.19</v>
      </c>
      <c r="R32" s="3">
        <v>7</v>
      </c>
      <c r="S32" s="3">
        <f t="shared" si="2"/>
        <v>212.19</v>
      </c>
      <c r="T32" s="5">
        <f t="shared" si="3"/>
        <v>9.6564399830340726</v>
      </c>
      <c r="U32" s="2">
        <v>0</v>
      </c>
      <c r="V32" s="2">
        <v>3</v>
      </c>
      <c r="W32" s="2">
        <v>2</v>
      </c>
      <c r="X32" s="2">
        <v>4</v>
      </c>
      <c r="Y32" s="3">
        <v>3</v>
      </c>
      <c r="Z32" s="3">
        <v>0</v>
      </c>
      <c r="AA32" s="3">
        <v>2</v>
      </c>
      <c r="AB32" s="3">
        <v>5</v>
      </c>
      <c r="AC32" s="5">
        <f t="shared" si="4"/>
        <v>73</v>
      </c>
      <c r="AD32" s="5" t="s">
        <v>28</v>
      </c>
      <c r="AE32" s="5">
        <f t="shared" si="5"/>
        <v>3</v>
      </c>
      <c r="AF32" s="5" t="s">
        <v>6</v>
      </c>
      <c r="AG32" s="9">
        <f t="shared" si="13"/>
        <v>41.328219991517038</v>
      </c>
      <c r="AH32" s="2">
        <v>9</v>
      </c>
      <c r="AI32" s="2">
        <v>45.17</v>
      </c>
      <c r="AJ32" s="2"/>
      <c r="AK32" s="2">
        <f t="shared" si="7"/>
        <v>100.17</v>
      </c>
      <c r="AL32" s="5">
        <f t="shared" si="8"/>
        <v>26.165518618348809</v>
      </c>
      <c r="AM32" s="3">
        <v>21</v>
      </c>
      <c r="AN32" s="3">
        <v>6</v>
      </c>
      <c r="AO32" s="3">
        <v>0</v>
      </c>
      <c r="AP32" s="3">
        <v>0</v>
      </c>
      <c r="AQ32" s="3"/>
      <c r="AR32" s="5">
        <f t="shared" si="14"/>
        <v>27</v>
      </c>
      <c r="AS32" s="5">
        <f t="shared" si="10"/>
        <v>21.6</v>
      </c>
      <c r="AT32" s="9">
        <f t="shared" si="11"/>
        <v>23.882759309174403</v>
      </c>
      <c r="AU32" s="2"/>
      <c r="AV32" s="2"/>
      <c r="AW32" s="2"/>
      <c r="AX32" s="2"/>
      <c r="AY32" s="10">
        <f t="shared" si="0"/>
        <v>0</v>
      </c>
      <c r="AZ32" s="13">
        <f t="shared" si="15"/>
        <v>16.302744825172859</v>
      </c>
    </row>
    <row r="33" spans="1:52">
      <c r="A33" t="s">
        <v>56</v>
      </c>
      <c r="B33" s="3"/>
      <c r="C33" s="3"/>
      <c r="D33" s="3"/>
      <c r="E33" s="3"/>
      <c r="F33" s="3"/>
      <c r="G33" s="2"/>
      <c r="H33" s="2"/>
      <c r="I33" s="2"/>
      <c r="J33" s="2"/>
      <c r="K33" s="2"/>
      <c r="L33" s="2"/>
      <c r="M33" s="9">
        <f t="shared" si="1"/>
        <v>0</v>
      </c>
      <c r="N33" s="9" t="s">
        <v>28</v>
      </c>
      <c r="O33" s="9">
        <f t="shared" si="12"/>
        <v>0</v>
      </c>
      <c r="P33" s="9" t="s">
        <v>6</v>
      </c>
      <c r="Q33" s="3">
        <v>150.99</v>
      </c>
      <c r="R33" s="3">
        <v>9</v>
      </c>
      <c r="S33" s="3">
        <f t="shared" si="2"/>
        <v>195.99</v>
      </c>
      <c r="T33" s="5">
        <f t="shared" si="3"/>
        <v>10.45461503137915</v>
      </c>
      <c r="U33" s="2">
        <v>1</v>
      </c>
      <c r="V33" s="2">
        <v>1</v>
      </c>
      <c r="W33" s="2">
        <v>4</v>
      </c>
      <c r="X33" s="2">
        <v>3</v>
      </c>
      <c r="Y33" s="3">
        <v>0</v>
      </c>
      <c r="Z33" s="3">
        <v>1</v>
      </c>
      <c r="AA33" s="3">
        <v>1</v>
      </c>
      <c r="AB33" s="3">
        <v>3</v>
      </c>
      <c r="AC33" s="5">
        <f t="shared" si="4"/>
        <v>53</v>
      </c>
      <c r="AD33" s="5" t="s">
        <v>28</v>
      </c>
      <c r="AE33" s="5">
        <f t="shared" si="5"/>
        <v>1</v>
      </c>
      <c r="AF33" s="5" t="s">
        <v>6</v>
      </c>
      <c r="AG33" s="9">
        <f t="shared" si="13"/>
        <v>31.727307515689574</v>
      </c>
      <c r="AH33" s="2">
        <v>14</v>
      </c>
      <c r="AI33" s="2">
        <v>69.27</v>
      </c>
      <c r="AJ33" s="2"/>
      <c r="AK33" s="2">
        <f t="shared" si="7"/>
        <v>99.27</v>
      </c>
      <c r="AL33" s="5">
        <f t="shared" si="8"/>
        <v>26.402740002014706</v>
      </c>
      <c r="AM33" s="3">
        <v>24</v>
      </c>
      <c r="AN33" s="3">
        <v>12</v>
      </c>
      <c r="AO33" s="3">
        <v>13</v>
      </c>
      <c r="AP33" s="3">
        <v>7</v>
      </c>
      <c r="AQ33" s="3">
        <v>4</v>
      </c>
      <c r="AR33" s="5">
        <f t="shared" si="14"/>
        <v>63</v>
      </c>
      <c r="AS33" s="5">
        <f t="shared" si="10"/>
        <v>50.4</v>
      </c>
      <c r="AT33" s="9">
        <f t="shared" si="11"/>
        <v>38.401370001007351</v>
      </c>
      <c r="AU33" s="2"/>
      <c r="AV33" s="2"/>
      <c r="AW33" s="2"/>
      <c r="AX33" s="2"/>
      <c r="AY33" s="10">
        <f t="shared" si="0"/>
        <v>0</v>
      </c>
      <c r="AZ33" s="13">
        <f t="shared" si="15"/>
        <v>17.532169379174231</v>
      </c>
    </row>
    <row r="34" spans="1:52">
      <c r="A34" t="s">
        <v>57</v>
      </c>
      <c r="B34" s="3"/>
      <c r="C34" s="3"/>
      <c r="D34" s="3"/>
      <c r="E34" s="3"/>
      <c r="F34" s="3"/>
      <c r="G34" s="2"/>
      <c r="H34" s="2"/>
      <c r="I34" s="2"/>
      <c r="J34" s="2"/>
      <c r="K34" s="2"/>
      <c r="L34" s="2"/>
      <c r="M34" s="9">
        <f t="shared" si="1"/>
        <v>0</v>
      </c>
      <c r="N34" s="9" t="s">
        <v>28</v>
      </c>
      <c r="O34" s="9">
        <f t="shared" si="12"/>
        <v>0</v>
      </c>
      <c r="P34" s="9" t="s">
        <v>6</v>
      </c>
      <c r="Q34" s="3"/>
      <c r="R34" s="3"/>
      <c r="S34" s="3"/>
      <c r="T34" s="5">
        <v>0</v>
      </c>
      <c r="U34" s="2"/>
      <c r="V34" s="2"/>
      <c r="W34" s="2"/>
      <c r="X34" s="2"/>
      <c r="Y34" s="3"/>
      <c r="Z34" s="3"/>
      <c r="AA34" s="3"/>
      <c r="AB34" s="3"/>
      <c r="AC34" s="5">
        <f t="shared" si="4"/>
        <v>0</v>
      </c>
      <c r="AD34" s="5" t="s">
        <v>28</v>
      </c>
      <c r="AE34" s="5">
        <f t="shared" si="5"/>
        <v>0</v>
      </c>
      <c r="AF34" s="5" t="s">
        <v>6</v>
      </c>
      <c r="AG34" s="9">
        <f t="shared" si="13"/>
        <v>0</v>
      </c>
      <c r="AH34" s="2">
        <v>7</v>
      </c>
      <c r="AI34" s="2">
        <v>157.44999999999999</v>
      </c>
      <c r="AJ34" s="2"/>
      <c r="AK34" s="2">
        <f t="shared" si="7"/>
        <v>222.45</v>
      </c>
      <c r="AL34" s="5">
        <f t="shared" si="8"/>
        <v>11.782423016408181</v>
      </c>
      <c r="AM34" s="3">
        <v>25</v>
      </c>
      <c r="AN34" s="3">
        <v>17</v>
      </c>
      <c r="AO34" s="3">
        <v>3</v>
      </c>
      <c r="AP34" s="3">
        <v>2</v>
      </c>
      <c r="AQ34" s="3"/>
      <c r="AR34" s="5">
        <f t="shared" si="14"/>
        <v>49</v>
      </c>
      <c r="AS34" s="5">
        <f t="shared" si="10"/>
        <v>39.200000000000003</v>
      </c>
      <c r="AT34" s="9">
        <f t="shared" si="11"/>
        <v>25.491211508204092</v>
      </c>
      <c r="AU34" s="2"/>
      <c r="AV34" s="2"/>
      <c r="AW34" s="2"/>
      <c r="AX34" s="2"/>
      <c r="AY34" s="10">
        <f t="shared" si="0"/>
        <v>0</v>
      </c>
      <c r="AZ34" s="13">
        <f t="shared" si="15"/>
        <v>6.372802877051023</v>
      </c>
    </row>
    <row r="35" spans="1:52">
      <c r="A35" t="s">
        <v>58</v>
      </c>
      <c r="B35" s="3"/>
      <c r="C35" s="3"/>
      <c r="D35" s="3"/>
      <c r="E35" s="3"/>
      <c r="F35" s="3"/>
      <c r="G35" s="2"/>
      <c r="H35" s="2"/>
      <c r="I35" s="2"/>
      <c r="J35" s="2"/>
      <c r="K35" s="2"/>
      <c r="L35" s="2"/>
      <c r="M35" s="9">
        <f t="shared" si="1"/>
        <v>0</v>
      </c>
      <c r="N35" s="9" t="s">
        <v>28</v>
      </c>
      <c r="O35" s="9">
        <f t="shared" si="12"/>
        <v>0</v>
      </c>
      <c r="P35" s="9" t="s">
        <v>6</v>
      </c>
      <c r="Q35" s="3"/>
      <c r="R35" s="3"/>
      <c r="S35" s="3"/>
      <c r="T35" s="5">
        <v>0</v>
      </c>
      <c r="U35" s="2"/>
      <c r="V35" s="2"/>
      <c r="W35" s="2"/>
      <c r="X35" s="2"/>
      <c r="Y35" s="3"/>
      <c r="Z35" s="3"/>
      <c r="AA35" s="3"/>
      <c r="AB35" s="3"/>
      <c r="AC35" s="5">
        <f t="shared" si="4"/>
        <v>0</v>
      </c>
      <c r="AD35" s="5" t="s">
        <v>28</v>
      </c>
      <c r="AE35" s="5">
        <f t="shared" si="5"/>
        <v>0</v>
      </c>
      <c r="AF35" s="5" t="s">
        <v>6</v>
      </c>
      <c r="AG35" s="9">
        <f t="shared" si="13"/>
        <v>0</v>
      </c>
      <c r="AH35" s="2">
        <v>12</v>
      </c>
      <c r="AI35" s="2">
        <v>63.19</v>
      </c>
      <c r="AJ35" s="2"/>
      <c r="AK35" s="2">
        <f t="shared" si="7"/>
        <v>103.19</v>
      </c>
      <c r="AL35" s="5">
        <f t="shared" si="8"/>
        <v>25.399748037600546</v>
      </c>
      <c r="AM35" s="3">
        <v>16</v>
      </c>
      <c r="AN35" s="3">
        <v>0</v>
      </c>
      <c r="AO35" s="3">
        <v>0</v>
      </c>
      <c r="AP35" s="3">
        <v>6</v>
      </c>
      <c r="AQ35" s="3"/>
      <c r="AR35" s="5">
        <f t="shared" si="14"/>
        <v>28</v>
      </c>
      <c r="AS35" s="5">
        <f t="shared" si="10"/>
        <v>22.400000000000002</v>
      </c>
      <c r="AT35" s="9">
        <f t="shared" si="11"/>
        <v>23.899874018800276</v>
      </c>
      <c r="AU35" s="2"/>
      <c r="AV35" s="2"/>
      <c r="AW35" s="2"/>
      <c r="AX35" s="2"/>
      <c r="AY35" s="10">
        <f t="shared" si="0"/>
        <v>0</v>
      </c>
      <c r="AZ35" s="13">
        <f t="shared" si="15"/>
        <v>5.9749685047000689</v>
      </c>
    </row>
    <row r="36" spans="1:52">
      <c r="A36" t="s">
        <v>59</v>
      </c>
      <c r="B36" s="3"/>
      <c r="C36" s="3"/>
      <c r="D36" s="3"/>
      <c r="E36" s="3"/>
      <c r="F36" s="3"/>
      <c r="G36" s="2"/>
      <c r="H36" s="2"/>
      <c r="I36" s="2"/>
      <c r="J36" s="2"/>
      <c r="K36" s="2"/>
      <c r="L36" s="2"/>
      <c r="M36" s="9">
        <f t="shared" si="1"/>
        <v>0</v>
      </c>
      <c r="N36" s="9" t="s">
        <v>28</v>
      </c>
      <c r="O36" s="9">
        <f t="shared" si="12"/>
        <v>0</v>
      </c>
      <c r="P36" s="9" t="s">
        <v>6</v>
      </c>
      <c r="Q36" s="3"/>
      <c r="R36" s="3"/>
      <c r="S36" s="3"/>
      <c r="T36" s="5">
        <v>0</v>
      </c>
      <c r="U36" s="2"/>
      <c r="V36" s="2"/>
      <c r="W36" s="2"/>
      <c r="X36" s="2"/>
      <c r="Y36" s="3"/>
      <c r="Z36" s="3"/>
      <c r="AA36" s="3"/>
      <c r="AB36" s="3"/>
      <c r="AC36" s="5">
        <f t="shared" si="4"/>
        <v>0</v>
      </c>
      <c r="AD36" s="5" t="s">
        <v>28</v>
      </c>
      <c r="AE36" s="5">
        <f t="shared" si="5"/>
        <v>0</v>
      </c>
      <c r="AF36" s="5" t="s">
        <v>6</v>
      </c>
      <c r="AG36" s="9">
        <f t="shared" ref="AG36:AG39" si="16">(AC36+T36)/2</f>
        <v>0</v>
      </c>
      <c r="AH36" s="2">
        <v>14</v>
      </c>
      <c r="AI36" s="2">
        <v>107.45</v>
      </c>
      <c r="AJ36" s="2"/>
      <c r="AK36" s="2">
        <f t="shared" si="7"/>
        <v>137.44999999999999</v>
      </c>
      <c r="AL36" s="5">
        <f t="shared" si="8"/>
        <v>19.068752273554022</v>
      </c>
      <c r="AM36" s="3">
        <v>24</v>
      </c>
      <c r="AN36" s="3">
        <v>22</v>
      </c>
      <c r="AO36" s="3">
        <v>21</v>
      </c>
      <c r="AP36" s="3">
        <v>7</v>
      </c>
      <c r="AQ36" s="3">
        <v>6</v>
      </c>
      <c r="AR36" s="5">
        <f t="shared" ref="AR36:AR39" si="17">AM36+AN36+AO36+(AP36*2)</f>
        <v>81</v>
      </c>
      <c r="AS36" s="5">
        <f t="shared" si="10"/>
        <v>64.8</v>
      </c>
      <c r="AT36" s="9">
        <f t="shared" si="11"/>
        <v>41.934376136777011</v>
      </c>
      <c r="AU36" s="2"/>
      <c r="AV36" s="2"/>
      <c r="AW36" s="2"/>
      <c r="AX36" s="2"/>
      <c r="AY36" s="10">
        <f t="shared" si="0"/>
        <v>0</v>
      </c>
      <c r="AZ36" s="13">
        <f t="shared" ref="AZ36:AZ39" si="18">(AY36+AG36+M36+AT36)/4</f>
        <v>10.483594034194253</v>
      </c>
    </row>
    <row r="37" spans="1:52">
      <c r="A37" t="s">
        <v>60</v>
      </c>
      <c r="B37" s="3"/>
      <c r="C37" s="3"/>
      <c r="D37" s="3"/>
      <c r="E37" s="3"/>
      <c r="F37" s="3"/>
      <c r="G37" s="2"/>
      <c r="H37" s="2"/>
      <c r="I37" s="2"/>
      <c r="J37" s="2"/>
      <c r="K37" s="2"/>
      <c r="L37" s="2"/>
      <c r="M37" s="9">
        <f t="shared" si="1"/>
        <v>0</v>
      </c>
      <c r="N37" s="9" t="s">
        <v>28</v>
      </c>
      <c r="O37" s="9">
        <f t="shared" si="12"/>
        <v>0</v>
      </c>
      <c r="P37" s="9" t="s">
        <v>6</v>
      </c>
      <c r="Q37" s="3">
        <v>32.33</v>
      </c>
      <c r="R37" s="3">
        <v>0</v>
      </c>
      <c r="S37" s="3">
        <f t="shared" si="2"/>
        <v>32.33</v>
      </c>
      <c r="T37" s="5">
        <f t="shared" si="3"/>
        <v>63.377667800804204</v>
      </c>
      <c r="U37" s="2">
        <v>5</v>
      </c>
      <c r="V37" s="2">
        <v>4</v>
      </c>
      <c r="W37" s="2">
        <v>1</v>
      </c>
      <c r="X37" s="2">
        <v>0</v>
      </c>
      <c r="Y37" s="3">
        <v>4</v>
      </c>
      <c r="Z37" s="3">
        <v>5</v>
      </c>
      <c r="AA37" s="3">
        <v>1</v>
      </c>
      <c r="AB37" s="3">
        <v>0</v>
      </c>
      <c r="AC37" s="5">
        <f t="shared" si="4"/>
        <v>98</v>
      </c>
      <c r="AD37" s="5" t="s">
        <v>28</v>
      </c>
      <c r="AE37" s="5">
        <f t="shared" si="5"/>
        <v>9</v>
      </c>
      <c r="AF37" s="5" t="s">
        <v>6</v>
      </c>
      <c r="AG37" s="9">
        <f t="shared" si="16"/>
        <v>80.688833900402102</v>
      </c>
      <c r="AH37" s="2">
        <v>2</v>
      </c>
      <c r="AI37" s="2">
        <v>83.28</v>
      </c>
      <c r="AJ37" s="2"/>
      <c r="AK37" s="2">
        <f t="shared" si="7"/>
        <v>173.28</v>
      </c>
      <c r="AL37" s="5">
        <f t="shared" si="8"/>
        <v>15.125807940904895</v>
      </c>
      <c r="AM37" s="3">
        <v>21</v>
      </c>
      <c r="AN37" s="3">
        <v>21</v>
      </c>
      <c r="AO37" s="3">
        <v>11</v>
      </c>
      <c r="AP37" s="3">
        <v>19</v>
      </c>
      <c r="AQ37" s="3">
        <v>0</v>
      </c>
      <c r="AR37" s="5">
        <f t="shared" si="17"/>
        <v>91</v>
      </c>
      <c r="AS37" s="5">
        <f t="shared" si="10"/>
        <v>72.8</v>
      </c>
      <c r="AT37" s="9">
        <f t="shared" si="11"/>
        <v>43.962903970452444</v>
      </c>
      <c r="AU37" s="2">
        <v>6</v>
      </c>
      <c r="AV37" s="2">
        <v>7</v>
      </c>
      <c r="AW37" s="2">
        <v>3</v>
      </c>
      <c r="AX37" s="2">
        <v>9</v>
      </c>
      <c r="AY37" s="10">
        <f t="shared" si="0"/>
        <v>50</v>
      </c>
      <c r="AZ37" s="13">
        <f t="shared" si="18"/>
        <v>43.66293446771364</v>
      </c>
    </row>
    <row r="38" spans="1:52">
      <c r="A38" t="s">
        <v>61</v>
      </c>
      <c r="B38" s="3"/>
      <c r="C38" s="3"/>
      <c r="D38" s="3"/>
      <c r="E38" s="3"/>
      <c r="F38" s="3"/>
      <c r="G38" s="2"/>
      <c r="H38" s="2"/>
      <c r="I38" s="2"/>
      <c r="J38" s="2"/>
      <c r="K38" s="2"/>
      <c r="L38" s="2"/>
      <c r="M38" s="9">
        <f t="shared" si="1"/>
        <v>0</v>
      </c>
      <c r="N38" s="9" t="s">
        <v>28</v>
      </c>
      <c r="O38" s="9">
        <f t="shared" si="12"/>
        <v>0</v>
      </c>
      <c r="P38" s="9" t="s">
        <v>6</v>
      </c>
      <c r="Q38" s="3">
        <v>54.46</v>
      </c>
      <c r="R38" s="3"/>
      <c r="S38" s="3">
        <f t="shared" si="2"/>
        <v>54.46</v>
      </c>
      <c r="T38" s="5">
        <f t="shared" si="3"/>
        <v>37.623944179214099</v>
      </c>
      <c r="U38" s="2">
        <v>8</v>
      </c>
      <c r="V38" s="2">
        <v>2</v>
      </c>
      <c r="W38" s="2"/>
      <c r="X38" s="2"/>
      <c r="Y38" s="3">
        <v>7</v>
      </c>
      <c r="Z38" s="3">
        <v>3</v>
      </c>
      <c r="AA38" s="3"/>
      <c r="AB38" s="3"/>
      <c r="AC38" s="14">
        <f t="shared" si="4"/>
        <v>100</v>
      </c>
      <c r="AD38" s="14" t="s">
        <v>28</v>
      </c>
      <c r="AE38" s="14">
        <f t="shared" si="5"/>
        <v>15</v>
      </c>
      <c r="AF38" s="14" t="s">
        <v>6</v>
      </c>
      <c r="AG38" s="9">
        <f t="shared" si="16"/>
        <v>68.811972089607053</v>
      </c>
      <c r="AH38" s="2">
        <v>13</v>
      </c>
      <c r="AI38" s="2">
        <v>128.27000000000001</v>
      </c>
      <c r="AJ38" s="2"/>
      <c r="AK38" s="2">
        <f t="shared" si="7"/>
        <v>163.27000000000001</v>
      </c>
      <c r="AL38" s="5">
        <f t="shared" si="8"/>
        <v>16.053163471550192</v>
      </c>
      <c r="AM38" s="3">
        <v>23</v>
      </c>
      <c r="AN38" s="3">
        <v>15</v>
      </c>
      <c r="AO38" s="3">
        <v>13</v>
      </c>
      <c r="AP38" s="3">
        <v>10</v>
      </c>
      <c r="AQ38" s="3">
        <v>1</v>
      </c>
      <c r="AR38" s="5">
        <f t="shared" si="17"/>
        <v>71</v>
      </c>
      <c r="AS38" s="5">
        <f t="shared" si="10"/>
        <v>56.8</v>
      </c>
      <c r="AT38" s="9">
        <f t="shared" si="11"/>
        <v>36.426581735775095</v>
      </c>
      <c r="AU38" s="2">
        <v>3</v>
      </c>
      <c r="AV38" s="2">
        <v>8</v>
      </c>
      <c r="AW38" s="2">
        <v>7</v>
      </c>
      <c r="AX38" s="2">
        <v>4</v>
      </c>
      <c r="AY38" s="10">
        <f t="shared" si="0"/>
        <v>44</v>
      </c>
      <c r="AZ38" s="13">
        <f t="shared" si="18"/>
        <v>37.309638456345539</v>
      </c>
    </row>
    <row r="39" spans="1:52">
      <c r="A39" t="s">
        <v>62</v>
      </c>
      <c r="B39" s="3">
        <v>8</v>
      </c>
      <c r="C39" s="3">
        <v>8</v>
      </c>
      <c r="D39" s="3">
        <v>5</v>
      </c>
      <c r="E39" s="3">
        <v>0</v>
      </c>
      <c r="F39" s="3">
        <v>0</v>
      </c>
      <c r="G39" s="2">
        <v>0</v>
      </c>
      <c r="H39" s="2">
        <v>8</v>
      </c>
      <c r="I39" s="2">
        <v>5</v>
      </c>
      <c r="J39" s="2">
        <v>5</v>
      </c>
      <c r="K39" s="2">
        <v>5</v>
      </c>
      <c r="L39" s="2"/>
      <c r="M39" s="9">
        <f t="shared" si="1"/>
        <v>44</v>
      </c>
      <c r="N39" s="9" t="s">
        <v>28</v>
      </c>
      <c r="O39" s="9">
        <f t="shared" si="12"/>
        <v>0</v>
      </c>
      <c r="P39" s="9" t="s">
        <v>6</v>
      </c>
      <c r="Q39" s="3">
        <v>48.27</v>
      </c>
      <c r="R39" s="3">
        <v>5</v>
      </c>
      <c r="S39" s="3">
        <f t="shared" si="2"/>
        <v>73.27000000000001</v>
      </c>
      <c r="T39" s="5">
        <f t="shared" si="3"/>
        <v>27.965060734270502</v>
      </c>
      <c r="U39" s="2">
        <v>5</v>
      </c>
      <c r="V39" s="2">
        <v>4</v>
      </c>
      <c r="W39" s="2"/>
      <c r="X39" s="2">
        <v>1</v>
      </c>
      <c r="Y39" s="3">
        <v>3</v>
      </c>
      <c r="Z39" s="3">
        <v>5</v>
      </c>
      <c r="AA39" s="3">
        <v>1</v>
      </c>
      <c r="AB39" s="3">
        <v>0</v>
      </c>
      <c r="AC39" s="5">
        <f t="shared" si="4"/>
        <v>92</v>
      </c>
      <c r="AD39" s="5" t="s">
        <v>28</v>
      </c>
      <c r="AE39" s="5">
        <f t="shared" si="5"/>
        <v>8</v>
      </c>
      <c r="AF39" s="5" t="s">
        <v>6</v>
      </c>
      <c r="AG39" s="9">
        <f t="shared" si="16"/>
        <v>59.982530367135254</v>
      </c>
      <c r="AH39" s="2">
        <v>11</v>
      </c>
      <c r="AI39" s="2">
        <v>37.96</v>
      </c>
      <c r="AJ39" s="2"/>
      <c r="AK39" s="2">
        <f t="shared" si="7"/>
        <v>82.960000000000008</v>
      </c>
      <c r="AL39" s="5">
        <f t="shared" si="8"/>
        <v>31.593539054966246</v>
      </c>
      <c r="AM39" s="3">
        <v>25</v>
      </c>
      <c r="AN39" s="3">
        <v>24</v>
      </c>
      <c r="AO39" s="3">
        <v>18</v>
      </c>
      <c r="AP39" s="3">
        <v>19</v>
      </c>
      <c r="AQ39" s="3">
        <v>8</v>
      </c>
      <c r="AR39" s="5">
        <f t="shared" si="17"/>
        <v>105</v>
      </c>
      <c r="AS39" s="5">
        <f t="shared" si="10"/>
        <v>84</v>
      </c>
      <c r="AT39" s="9">
        <f t="shared" si="11"/>
        <v>57.796769527483121</v>
      </c>
      <c r="AU39" s="2">
        <v>3</v>
      </c>
      <c r="AV39" s="2">
        <v>6</v>
      </c>
      <c r="AW39" s="2">
        <v>4</v>
      </c>
      <c r="AX39" s="2">
        <v>2</v>
      </c>
      <c r="AY39" s="10">
        <f t="shared" si="0"/>
        <v>30</v>
      </c>
      <c r="AZ39" s="13">
        <f t="shared" si="18"/>
        <v>47.944824973654597</v>
      </c>
    </row>
    <row r="40" spans="1:52">
      <c r="A40" t="s">
        <v>63</v>
      </c>
      <c r="B40" s="3"/>
      <c r="C40" s="3"/>
      <c r="D40" s="3"/>
      <c r="E40" s="3"/>
      <c r="F40" s="3"/>
      <c r="G40" s="2"/>
      <c r="H40" s="2"/>
      <c r="I40" s="2"/>
      <c r="J40" s="2"/>
      <c r="K40" s="2"/>
      <c r="L40" s="2"/>
      <c r="M40" s="9">
        <f t="shared" si="1"/>
        <v>0</v>
      </c>
      <c r="N40" s="9" t="s">
        <v>28</v>
      </c>
      <c r="O40" s="9">
        <f t="shared" si="12"/>
        <v>0</v>
      </c>
      <c r="P40" s="9" t="s">
        <v>6</v>
      </c>
      <c r="Q40" s="3">
        <v>33.68</v>
      </c>
      <c r="R40" s="3"/>
      <c r="S40" s="3">
        <f t="shared" si="2"/>
        <v>33.68</v>
      </c>
      <c r="T40" s="5">
        <f t="shared" si="3"/>
        <v>60.837292161520182</v>
      </c>
      <c r="U40" s="2">
        <v>5</v>
      </c>
      <c r="V40" s="2">
        <v>4</v>
      </c>
      <c r="W40" s="2">
        <v>1</v>
      </c>
      <c r="X40" s="2"/>
      <c r="Y40" s="3">
        <v>4</v>
      </c>
      <c r="Z40" s="3">
        <v>3</v>
      </c>
      <c r="AA40" s="3">
        <v>2</v>
      </c>
      <c r="AB40" s="3">
        <v>1</v>
      </c>
      <c r="AC40" s="5">
        <f t="shared" si="4"/>
        <v>95</v>
      </c>
      <c r="AD40" s="5" t="s">
        <v>28</v>
      </c>
      <c r="AE40" s="5">
        <f t="shared" si="5"/>
        <v>9</v>
      </c>
      <c r="AF40" s="5" t="s">
        <v>6</v>
      </c>
      <c r="AG40" s="9">
        <f t="shared" si="6"/>
        <v>77.918646080760084</v>
      </c>
      <c r="AH40" s="2">
        <v>16</v>
      </c>
      <c r="AI40" s="2">
        <v>41.98</v>
      </c>
      <c r="AJ40" s="2"/>
      <c r="AK40" s="2">
        <f t="shared" si="7"/>
        <v>61.98</v>
      </c>
      <c r="AL40" s="5">
        <f t="shared" si="8"/>
        <v>42.287834785414653</v>
      </c>
      <c r="AM40" s="3">
        <v>22</v>
      </c>
      <c r="AN40" s="3">
        <v>6</v>
      </c>
      <c r="AO40" s="3">
        <v>7</v>
      </c>
      <c r="AP40" s="3">
        <v>18</v>
      </c>
      <c r="AQ40" s="3"/>
      <c r="AR40" s="5">
        <f t="shared" si="9"/>
        <v>71</v>
      </c>
      <c r="AS40" s="5">
        <f t="shared" si="10"/>
        <v>56.8</v>
      </c>
      <c r="AT40" s="9">
        <f t="shared" si="11"/>
        <v>49.543917392707328</v>
      </c>
      <c r="AU40" s="2"/>
      <c r="AV40" s="2"/>
      <c r="AW40" s="2"/>
      <c r="AX40" s="2"/>
      <c r="AY40" s="10">
        <f t="shared" si="0"/>
        <v>0</v>
      </c>
      <c r="AZ40" s="13">
        <f>(AY40+AG40+M40+AT40)/4</f>
        <v>31.865640868366853</v>
      </c>
    </row>
    <row r="41" spans="1:52">
      <c r="B41" s="3"/>
      <c r="C41" s="3"/>
      <c r="D41" s="3"/>
      <c r="E41" s="3"/>
      <c r="F41" s="11"/>
      <c r="G41" s="11"/>
      <c r="H41" s="11"/>
      <c r="I41" s="11"/>
      <c r="J41" s="11" t="s">
        <v>26</v>
      </c>
      <c r="K41" s="11"/>
      <c r="L41" s="11"/>
      <c r="M41" s="11">
        <f>MAX(M3:M40)</f>
        <v>96</v>
      </c>
      <c r="N41" s="11"/>
      <c r="O41" s="11"/>
      <c r="P41" s="11"/>
      <c r="Q41" s="11"/>
      <c r="R41" s="11" t="s">
        <v>26</v>
      </c>
      <c r="S41" s="11">
        <f>MIN(S3:S40)</f>
        <v>20.49</v>
      </c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 t="s">
        <v>64</v>
      </c>
      <c r="AK41" s="11">
        <f>MIN(AK3:AK40)</f>
        <v>26.21</v>
      </c>
      <c r="AL41" s="11"/>
      <c r="AM41" s="11"/>
      <c r="AN41" s="11"/>
      <c r="AO41" s="11"/>
      <c r="AP41" s="11"/>
      <c r="AQ41" s="11" t="s">
        <v>64</v>
      </c>
      <c r="AR41" s="11">
        <f>MAX(AR3:AR40)</f>
        <v>125</v>
      </c>
      <c r="AS41" s="11"/>
      <c r="AT41" s="11">
        <f>MAX(AT3:AT40)</f>
        <v>97.583806280741584</v>
      </c>
      <c r="AU41" s="11"/>
      <c r="AV41" s="11"/>
      <c r="AW41" s="11"/>
      <c r="AX41" s="11"/>
      <c r="AY41" s="12" t="s">
        <v>26</v>
      </c>
      <c r="AZ41" s="12">
        <f>MAX(AZ3:AZ40)</f>
        <v>87.358254802464671</v>
      </c>
    </row>
    <row r="42" spans="1:52" s="23" customFormat="1"/>
    <row r="43" spans="1:52" s="23" customFormat="1"/>
    <row r="44" spans="1:52" s="23" customFormat="1"/>
    <row r="45" spans="1:52" s="23" customFormat="1"/>
    <row r="46" spans="1:52" s="23" customFormat="1"/>
    <row r="47" spans="1:52" s="23" customFormat="1"/>
    <row r="48" spans="1:52" s="23" customFormat="1"/>
    <row r="49" s="23" customFormat="1"/>
    <row r="50" s="23" customFormat="1"/>
    <row r="51" s="23" customFormat="1"/>
    <row r="52" s="23" customFormat="1"/>
    <row r="53" s="23" customFormat="1"/>
    <row r="54" s="23" customFormat="1"/>
    <row r="55" s="23" customFormat="1"/>
    <row r="56" s="23" customFormat="1"/>
    <row r="57" s="23" customFormat="1"/>
    <row r="58" s="23" customFormat="1"/>
    <row r="59" s="23" customFormat="1"/>
    <row r="60" s="23" customFormat="1"/>
    <row r="61" s="23" customFormat="1"/>
    <row r="62" s="23" customFormat="1"/>
    <row r="63" s="23" customFormat="1"/>
    <row r="64" s="23" customFormat="1"/>
    <row r="65" s="23" customFormat="1"/>
    <row r="66" s="23" customFormat="1"/>
    <row r="67" s="23" customFormat="1"/>
    <row r="68" s="23" customFormat="1"/>
    <row r="69" s="23" customFormat="1"/>
    <row r="70" s="23" customFormat="1"/>
    <row r="71" s="23" customFormat="1"/>
    <row r="72" s="23" customFormat="1"/>
    <row r="73" s="23" customFormat="1"/>
    <row r="74" s="23" customFormat="1"/>
    <row r="75" s="23" customFormat="1"/>
    <row r="76" s="23" customFormat="1"/>
    <row r="77" s="23" customFormat="1"/>
    <row r="78" s="23" customFormat="1"/>
    <row r="79" s="23" customFormat="1"/>
    <row r="80" s="23" customFormat="1"/>
    <row r="81" s="23" customFormat="1"/>
    <row r="82" s="23" customFormat="1"/>
    <row r="83" s="23" customFormat="1"/>
    <row r="84" s="23" customFormat="1"/>
    <row r="85" s="23" customFormat="1"/>
    <row r="86" s="23" customFormat="1"/>
    <row r="87" s="23" customFormat="1"/>
    <row r="88" s="23" customFormat="1"/>
    <row r="89" s="23" customFormat="1"/>
    <row r="90" s="23" customFormat="1"/>
    <row r="91" s="23" customFormat="1"/>
    <row r="92" s="23" customFormat="1"/>
    <row r="93" s="23" customFormat="1"/>
    <row r="94" s="23" customFormat="1"/>
    <row r="95" s="23" customFormat="1"/>
    <row r="96" s="23" customFormat="1"/>
    <row r="97" s="23" customFormat="1"/>
    <row r="98" s="23" customFormat="1"/>
    <row r="99" s="23" customFormat="1"/>
    <row r="100" s="23" customFormat="1"/>
    <row r="101" s="23" customFormat="1"/>
    <row r="102" s="23" customFormat="1"/>
    <row r="103" s="23" customFormat="1"/>
    <row r="104" s="23" customFormat="1"/>
    <row r="105" s="23" customFormat="1"/>
    <row r="106" s="23" customFormat="1"/>
    <row r="107" s="23" customFormat="1"/>
    <row r="108" s="23" customFormat="1"/>
    <row r="109" s="23" customFormat="1"/>
    <row r="110" s="23" customFormat="1"/>
    <row r="111" s="23" customFormat="1"/>
    <row r="112" s="23" customFormat="1"/>
    <row r="113" s="23" customFormat="1"/>
    <row r="114" s="23" customFormat="1"/>
    <row r="115" s="23" customFormat="1"/>
    <row r="116" s="23" customFormat="1"/>
    <row r="117" s="23" customFormat="1"/>
    <row r="118" s="23" customFormat="1"/>
    <row r="119" s="23" customFormat="1"/>
    <row r="120" s="23" customFormat="1"/>
    <row r="121" s="23" customFormat="1"/>
    <row r="122" s="23" customFormat="1"/>
    <row r="123" s="23" customFormat="1"/>
    <row r="124" s="23" customFormat="1"/>
    <row r="125" s="23" customFormat="1"/>
    <row r="126" s="23" customFormat="1"/>
    <row r="127" s="23" customFormat="1"/>
    <row r="128" s="23" customFormat="1"/>
    <row r="129" s="23" customFormat="1"/>
    <row r="130" s="23" customFormat="1"/>
    <row r="131" s="23" customFormat="1"/>
    <row r="132" s="23" customFormat="1"/>
    <row r="133" s="23" customFormat="1"/>
    <row r="134" s="23" customFormat="1"/>
    <row r="135" s="23" customFormat="1"/>
    <row r="136" s="23" customFormat="1"/>
    <row r="137" s="23" customFormat="1"/>
    <row r="138" s="23" customFormat="1"/>
    <row r="139" s="23" customFormat="1"/>
    <row r="140" s="23" customFormat="1"/>
    <row r="141" s="23" customFormat="1"/>
    <row r="142" s="23" customFormat="1"/>
    <row r="143" s="23" customFormat="1"/>
    <row r="144" s="23" customFormat="1"/>
    <row r="145" s="23" customFormat="1"/>
    <row r="146" s="23" customFormat="1"/>
    <row r="147" s="23" customFormat="1"/>
    <row r="148" s="23" customFormat="1"/>
    <row r="149" s="23" customFormat="1"/>
    <row r="150" s="23" customFormat="1"/>
    <row r="151" s="23" customFormat="1"/>
    <row r="152" s="23" customFormat="1"/>
    <row r="153" s="23" customFormat="1"/>
    <row r="154" s="23" customFormat="1"/>
    <row r="155" s="23" customFormat="1"/>
    <row r="156" s="23" customFormat="1"/>
    <row r="157" s="23" customFormat="1"/>
    <row r="158" s="23" customFormat="1"/>
    <row r="159" s="23" customFormat="1"/>
    <row r="160" s="23" customFormat="1"/>
    <row r="161" s="23" customFormat="1"/>
    <row r="162" s="23" customFormat="1"/>
    <row r="163" s="23" customFormat="1"/>
    <row r="164" s="23" customFormat="1"/>
    <row r="165" s="23" customFormat="1"/>
    <row r="166" s="23" customFormat="1"/>
    <row r="167" s="23" customFormat="1"/>
    <row r="168" s="23" customFormat="1"/>
    <row r="169" s="23" customFormat="1"/>
    <row r="170" s="23" customFormat="1"/>
    <row r="171" s="23" customFormat="1"/>
    <row r="172" s="23" customFormat="1"/>
    <row r="173" s="23" customFormat="1"/>
    <row r="174" s="23" customFormat="1"/>
    <row r="175" s="23" customFormat="1"/>
    <row r="176" s="23" customFormat="1"/>
    <row r="177" s="23" customFormat="1"/>
    <row r="178" s="23" customFormat="1"/>
    <row r="179" s="23" customFormat="1"/>
    <row r="180" s="23" customFormat="1"/>
    <row r="181" s="23" customFormat="1"/>
    <row r="182" s="23" customFormat="1"/>
    <row r="183" s="23" customFormat="1"/>
    <row r="184" s="23" customFormat="1"/>
    <row r="185" s="23" customFormat="1"/>
    <row r="186" s="23" customFormat="1"/>
    <row r="187" s="23" customFormat="1"/>
    <row r="188" s="23" customFormat="1"/>
    <row r="189" s="23" customFormat="1"/>
    <row r="190" s="23" customFormat="1"/>
    <row r="191" s="23" customFormat="1"/>
    <row r="192" s="23" customFormat="1"/>
    <row r="193" s="23" customFormat="1"/>
    <row r="194" s="23" customFormat="1"/>
    <row r="195" s="23" customFormat="1"/>
    <row r="196" s="23" customFormat="1"/>
    <row r="197" s="23" customFormat="1"/>
    <row r="198" s="23" customFormat="1"/>
    <row r="199" s="23" customFormat="1"/>
    <row r="200" s="23" customFormat="1"/>
    <row r="201" s="23" customFormat="1"/>
    <row r="202" s="23" customFormat="1"/>
    <row r="203" s="23" customFormat="1"/>
    <row r="204" s="23" customFormat="1"/>
    <row r="205" s="23" customFormat="1"/>
    <row r="206" s="23" customFormat="1"/>
    <row r="207" s="23" customFormat="1"/>
    <row r="208" s="23" customFormat="1"/>
    <row r="209" s="23" customFormat="1"/>
    <row r="210" s="23" customFormat="1"/>
    <row r="211" s="23" customFormat="1"/>
    <row r="212" s="23" customFormat="1"/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7"/>
  <sheetViews>
    <sheetView workbookViewId="0">
      <selection activeCell="B101" sqref="B101"/>
    </sheetView>
  </sheetViews>
  <sheetFormatPr baseColWidth="10" defaultRowHeight="15" x14ac:dyDescent="0"/>
  <cols>
    <col min="1" max="1" width="4.6640625" customWidth="1"/>
    <col min="2" max="2" width="18" bestFit="1" customWidth="1"/>
    <col min="3" max="3" width="10.83203125" style="18"/>
  </cols>
  <sheetData>
    <row r="1" spans="1:3" ht="20">
      <c r="A1" s="22" t="s">
        <v>86</v>
      </c>
    </row>
    <row r="3" spans="1:3">
      <c r="A3">
        <v>1</v>
      </c>
      <c r="B3" s="17" t="s">
        <v>21</v>
      </c>
      <c r="C3" s="18">
        <v>87.358254802464671</v>
      </c>
    </row>
    <row r="4" spans="1:3">
      <c r="A4">
        <f>A3+1</f>
        <v>2</v>
      </c>
      <c r="B4" s="17" t="s">
        <v>48</v>
      </c>
      <c r="C4" s="18">
        <v>81.016408509874623</v>
      </c>
    </row>
    <row r="5" spans="1:3">
      <c r="A5">
        <f t="shared" ref="A5:A40" si="0">A4+1</f>
        <v>3</v>
      </c>
      <c r="B5" s="17" t="s">
        <v>22</v>
      </c>
      <c r="C5" s="18">
        <v>72.354181415611293</v>
      </c>
    </row>
    <row r="6" spans="1:3">
      <c r="A6">
        <f t="shared" si="0"/>
        <v>4</v>
      </c>
      <c r="B6" s="17" t="s">
        <v>50</v>
      </c>
      <c r="C6" s="18">
        <v>68.830537818123716</v>
      </c>
    </row>
    <row r="7" spans="1:3">
      <c r="A7">
        <f t="shared" si="0"/>
        <v>5</v>
      </c>
      <c r="B7" s="17" t="s">
        <v>36</v>
      </c>
      <c r="C7" s="18">
        <v>68.195693438088881</v>
      </c>
    </row>
    <row r="8" spans="1:3">
      <c r="A8">
        <f t="shared" si="0"/>
        <v>6</v>
      </c>
      <c r="B8" s="17" t="s">
        <v>45</v>
      </c>
      <c r="C8" s="18">
        <v>66.119790241678061</v>
      </c>
    </row>
    <row r="9" spans="1:3">
      <c r="A9">
        <f t="shared" si="0"/>
        <v>7</v>
      </c>
      <c r="B9" s="17" t="s">
        <v>35</v>
      </c>
      <c r="C9" s="18">
        <v>64.376970199975801</v>
      </c>
    </row>
    <row r="10" spans="1:3">
      <c r="A10">
        <f t="shared" si="0"/>
        <v>8</v>
      </c>
      <c r="B10" s="17" t="s">
        <v>29</v>
      </c>
      <c r="C10" s="18">
        <v>63.40487036023368</v>
      </c>
    </row>
    <row r="11" spans="1:3">
      <c r="A11">
        <f t="shared" si="0"/>
        <v>9</v>
      </c>
      <c r="B11" s="17" t="s">
        <v>47</v>
      </c>
      <c r="C11" s="18">
        <v>58.377435055799353</v>
      </c>
    </row>
    <row r="12" spans="1:3">
      <c r="A12">
        <f t="shared" si="0"/>
        <v>10</v>
      </c>
      <c r="B12" s="17" t="s">
        <v>12</v>
      </c>
      <c r="C12" s="18">
        <v>56.900898004132145</v>
      </c>
    </row>
    <row r="13" spans="1:3">
      <c r="A13">
        <f t="shared" si="0"/>
        <v>11</v>
      </c>
      <c r="B13" s="17" t="s">
        <v>43</v>
      </c>
      <c r="C13" s="18">
        <v>56.691434520114015</v>
      </c>
    </row>
    <row r="14" spans="1:3">
      <c r="A14">
        <f t="shared" si="0"/>
        <v>12</v>
      </c>
      <c r="B14" s="17" t="s">
        <v>18</v>
      </c>
      <c r="C14" s="18">
        <v>56.225039532970342</v>
      </c>
    </row>
    <row r="15" spans="1:3">
      <c r="A15">
        <f t="shared" si="0"/>
        <v>13</v>
      </c>
      <c r="B15" s="17" t="s">
        <v>44</v>
      </c>
      <c r="C15" s="18">
        <v>54.044445686206373</v>
      </c>
    </row>
    <row r="16" spans="1:3">
      <c r="A16">
        <f t="shared" si="0"/>
        <v>14</v>
      </c>
      <c r="B16" s="17" t="s">
        <v>51</v>
      </c>
      <c r="C16" s="18">
        <v>53.095996483397577</v>
      </c>
    </row>
    <row r="17" spans="1:3">
      <c r="A17">
        <f t="shared" si="0"/>
        <v>15</v>
      </c>
      <c r="B17" s="17" t="s">
        <v>17</v>
      </c>
      <c r="C17" s="18">
        <v>53.090718610885894</v>
      </c>
    </row>
    <row r="18" spans="1:3">
      <c r="A18">
        <f t="shared" si="0"/>
        <v>16</v>
      </c>
      <c r="B18" s="17" t="s">
        <v>49</v>
      </c>
      <c r="C18" s="18">
        <v>52.56792218723546</v>
      </c>
    </row>
    <row r="19" spans="1:3">
      <c r="A19">
        <f t="shared" si="0"/>
        <v>17</v>
      </c>
      <c r="B19" s="17" t="s">
        <v>34</v>
      </c>
      <c r="C19" s="18">
        <v>48.755506110615798</v>
      </c>
    </row>
    <row r="20" spans="1:3">
      <c r="A20">
        <f t="shared" si="0"/>
        <v>18</v>
      </c>
      <c r="B20" s="17" t="s">
        <v>62</v>
      </c>
      <c r="C20" s="18">
        <v>47.944824973654597</v>
      </c>
    </row>
    <row r="21" spans="1:3">
      <c r="A21">
        <f t="shared" si="0"/>
        <v>19</v>
      </c>
      <c r="B21" s="17" t="s">
        <v>20</v>
      </c>
      <c r="C21" s="18">
        <v>44.382352832448838</v>
      </c>
    </row>
    <row r="22" spans="1:3">
      <c r="A22">
        <f t="shared" si="0"/>
        <v>20</v>
      </c>
      <c r="B22" s="17" t="s">
        <v>60</v>
      </c>
      <c r="C22" s="18">
        <v>43.66293446771364</v>
      </c>
    </row>
    <row r="23" spans="1:3">
      <c r="A23">
        <f t="shared" si="0"/>
        <v>21</v>
      </c>
      <c r="B23" s="17" t="s">
        <v>42</v>
      </c>
      <c r="C23" s="18">
        <v>43.116255200201095</v>
      </c>
    </row>
    <row r="24" spans="1:3">
      <c r="A24">
        <f t="shared" si="0"/>
        <v>22</v>
      </c>
      <c r="B24" s="17" t="s">
        <v>19</v>
      </c>
      <c r="C24" s="18">
        <v>39.27426587779226</v>
      </c>
    </row>
    <row r="25" spans="1:3">
      <c r="A25">
        <f t="shared" si="0"/>
        <v>23</v>
      </c>
      <c r="B25" s="17" t="s">
        <v>61</v>
      </c>
      <c r="C25" s="18">
        <v>37.309638456345539</v>
      </c>
    </row>
    <row r="26" spans="1:3">
      <c r="A26">
        <f t="shared" si="0"/>
        <v>24</v>
      </c>
      <c r="B26" s="17" t="s">
        <v>52</v>
      </c>
      <c r="C26" s="18">
        <v>35.662027197401983</v>
      </c>
    </row>
    <row r="27" spans="1:3">
      <c r="A27">
        <f t="shared" si="0"/>
        <v>25</v>
      </c>
      <c r="B27" s="17" t="s">
        <v>53</v>
      </c>
      <c r="C27" s="18">
        <v>34.594728680081026</v>
      </c>
    </row>
    <row r="28" spans="1:3">
      <c r="A28">
        <f t="shared" si="0"/>
        <v>26</v>
      </c>
      <c r="B28" s="17" t="s">
        <v>41</v>
      </c>
      <c r="C28" s="18">
        <v>33.705275342736144</v>
      </c>
    </row>
    <row r="29" spans="1:3">
      <c r="A29">
        <f t="shared" si="0"/>
        <v>27</v>
      </c>
      <c r="B29" s="17" t="s">
        <v>63</v>
      </c>
      <c r="C29" s="18">
        <v>31.865640868366853</v>
      </c>
    </row>
    <row r="30" spans="1:3">
      <c r="A30">
        <f t="shared" si="0"/>
        <v>28</v>
      </c>
      <c r="B30" s="17" t="s">
        <v>40</v>
      </c>
      <c r="C30" s="18">
        <v>26.159849174359643</v>
      </c>
    </row>
    <row r="31" spans="1:3">
      <c r="A31">
        <f t="shared" si="0"/>
        <v>29</v>
      </c>
      <c r="B31" s="17" t="s">
        <v>37</v>
      </c>
      <c r="C31" s="18">
        <v>23.75</v>
      </c>
    </row>
    <row r="32" spans="1:3">
      <c r="A32">
        <f t="shared" si="0"/>
        <v>30</v>
      </c>
      <c r="B32" s="17" t="s">
        <v>54</v>
      </c>
      <c r="C32" s="18">
        <v>23.488489143472261</v>
      </c>
    </row>
    <row r="33" spans="1:3">
      <c r="A33">
        <f t="shared" si="0"/>
        <v>31</v>
      </c>
      <c r="B33" s="17" t="s">
        <v>38</v>
      </c>
      <c r="C33" s="18">
        <v>19.620519583278387</v>
      </c>
    </row>
    <row r="34" spans="1:3">
      <c r="A34">
        <f t="shared" si="0"/>
        <v>32</v>
      </c>
      <c r="B34" s="17" t="s">
        <v>39</v>
      </c>
      <c r="C34" s="18">
        <v>17.896150891866519</v>
      </c>
    </row>
    <row r="35" spans="1:3">
      <c r="A35">
        <f t="shared" si="0"/>
        <v>33</v>
      </c>
      <c r="B35" s="17" t="s">
        <v>56</v>
      </c>
      <c r="C35" s="18">
        <v>17.532169379174231</v>
      </c>
    </row>
    <row r="36" spans="1:3">
      <c r="A36">
        <f t="shared" si="0"/>
        <v>34</v>
      </c>
      <c r="B36" s="17" t="s">
        <v>55</v>
      </c>
      <c r="C36" s="18">
        <v>16.302744825172859</v>
      </c>
    </row>
    <row r="37" spans="1:3">
      <c r="A37">
        <f t="shared" si="0"/>
        <v>35</v>
      </c>
      <c r="B37" s="17" t="s">
        <v>46</v>
      </c>
      <c r="C37" s="18">
        <v>11.5</v>
      </c>
    </row>
    <row r="38" spans="1:3">
      <c r="A38">
        <f t="shared" si="0"/>
        <v>36</v>
      </c>
      <c r="B38" s="17" t="s">
        <v>59</v>
      </c>
      <c r="C38" s="18">
        <v>10.483594034194253</v>
      </c>
    </row>
    <row r="39" spans="1:3">
      <c r="A39">
        <f t="shared" si="0"/>
        <v>37</v>
      </c>
      <c r="B39" s="17" t="s">
        <v>57</v>
      </c>
      <c r="C39" s="18">
        <v>6.372802877051023</v>
      </c>
    </row>
    <row r="40" spans="1:3">
      <c r="A40">
        <f t="shared" si="0"/>
        <v>38</v>
      </c>
      <c r="B40" s="17" t="s">
        <v>58</v>
      </c>
      <c r="C40" s="18">
        <v>5.9749685047000689</v>
      </c>
    </row>
    <row r="41" spans="1:3">
      <c r="B41" s="17"/>
    </row>
    <row r="42" spans="1:3">
      <c r="B42" s="17"/>
    </row>
    <row r="43" spans="1:3" ht="20">
      <c r="A43" s="21" t="s">
        <v>0</v>
      </c>
    </row>
    <row r="45" spans="1:3">
      <c r="A45">
        <v>1</v>
      </c>
      <c r="B45" t="s">
        <v>29</v>
      </c>
      <c r="C45" s="20" t="s">
        <v>65</v>
      </c>
    </row>
    <row r="46" spans="1:3">
      <c r="A46">
        <f>A45+1</f>
        <v>2</v>
      </c>
      <c r="B46" t="s">
        <v>21</v>
      </c>
      <c r="C46" s="20" t="s">
        <v>82</v>
      </c>
    </row>
    <row r="47" spans="1:3">
      <c r="A47">
        <f t="shared" ref="A47:A64" si="1">A46+1</f>
        <v>3</v>
      </c>
      <c r="B47" t="s">
        <v>37</v>
      </c>
      <c r="C47" s="20" t="s">
        <v>69</v>
      </c>
    </row>
    <row r="48" spans="1:3">
      <c r="A48">
        <f t="shared" si="1"/>
        <v>4</v>
      </c>
      <c r="B48" t="s">
        <v>35</v>
      </c>
      <c r="C48" s="20" t="s">
        <v>67</v>
      </c>
    </row>
    <row r="49" spans="1:3">
      <c r="A49">
        <f t="shared" si="1"/>
        <v>5</v>
      </c>
      <c r="B49" t="s">
        <v>50</v>
      </c>
      <c r="C49" s="20" t="s">
        <v>81</v>
      </c>
    </row>
    <row r="50" spans="1:3">
      <c r="A50">
        <f t="shared" si="1"/>
        <v>6</v>
      </c>
      <c r="B50" t="s">
        <v>48</v>
      </c>
      <c r="C50" s="20" t="s">
        <v>79</v>
      </c>
    </row>
    <row r="51" spans="1:3">
      <c r="A51">
        <f t="shared" si="1"/>
        <v>7</v>
      </c>
      <c r="B51" t="s">
        <v>36</v>
      </c>
      <c r="C51" s="20" t="s">
        <v>68</v>
      </c>
    </row>
    <row r="52" spans="1:3">
      <c r="A52">
        <f t="shared" si="1"/>
        <v>8</v>
      </c>
      <c r="B52" t="s">
        <v>22</v>
      </c>
      <c r="C52" s="20" t="s">
        <v>76</v>
      </c>
    </row>
    <row r="53" spans="1:3">
      <c r="A53">
        <f t="shared" si="1"/>
        <v>9</v>
      </c>
      <c r="B53" t="s">
        <v>49</v>
      </c>
      <c r="C53" s="20" t="s">
        <v>80</v>
      </c>
    </row>
    <row r="54" spans="1:3">
      <c r="A54">
        <f t="shared" si="1"/>
        <v>10</v>
      </c>
      <c r="B54" t="s">
        <v>12</v>
      </c>
      <c r="C54" s="20" t="s">
        <v>72</v>
      </c>
    </row>
    <row r="55" spans="1:3">
      <c r="A55">
        <f t="shared" si="1"/>
        <v>11</v>
      </c>
      <c r="B55" t="s">
        <v>34</v>
      </c>
      <c r="C55" s="20" t="s">
        <v>66</v>
      </c>
    </row>
    <row r="56" spans="1:3">
      <c r="A56">
        <f t="shared" si="1"/>
        <v>12</v>
      </c>
      <c r="B56" t="s">
        <v>51</v>
      </c>
      <c r="C56" s="20" t="s">
        <v>66</v>
      </c>
    </row>
    <row r="57" spans="1:3">
      <c r="A57">
        <f t="shared" si="1"/>
        <v>13</v>
      </c>
      <c r="B57" t="s">
        <v>18</v>
      </c>
      <c r="C57" s="20" t="s">
        <v>75</v>
      </c>
    </row>
    <row r="58" spans="1:3">
      <c r="A58">
        <f t="shared" si="1"/>
        <v>14</v>
      </c>
      <c r="B58" t="s">
        <v>42</v>
      </c>
      <c r="C58" s="20" t="s">
        <v>71</v>
      </c>
    </row>
    <row r="59" spans="1:3">
      <c r="A59">
        <f t="shared" si="1"/>
        <v>15</v>
      </c>
      <c r="B59" t="s">
        <v>39</v>
      </c>
      <c r="C59" s="20" t="s">
        <v>70</v>
      </c>
    </row>
    <row r="60" spans="1:3">
      <c r="A60">
        <f t="shared" si="1"/>
        <v>16</v>
      </c>
      <c r="B60" t="s">
        <v>62</v>
      </c>
      <c r="C60" s="20" t="s">
        <v>70</v>
      </c>
    </row>
    <row r="61" spans="1:3">
      <c r="A61">
        <f t="shared" si="1"/>
        <v>17</v>
      </c>
      <c r="B61" t="s">
        <v>44</v>
      </c>
      <c r="C61" s="20" t="s">
        <v>74</v>
      </c>
    </row>
    <row r="62" spans="1:3">
      <c r="A62">
        <f t="shared" si="1"/>
        <v>18</v>
      </c>
      <c r="B62" t="s">
        <v>45</v>
      </c>
      <c r="C62" s="20" t="s">
        <v>77</v>
      </c>
    </row>
    <row r="63" spans="1:3">
      <c r="A63">
        <f t="shared" si="1"/>
        <v>19</v>
      </c>
      <c r="B63" t="s">
        <v>17</v>
      </c>
      <c r="C63" s="20" t="s">
        <v>73</v>
      </c>
    </row>
    <row r="64" spans="1:3">
      <c r="A64">
        <f t="shared" si="1"/>
        <v>20</v>
      </c>
      <c r="B64" t="s">
        <v>47</v>
      </c>
      <c r="C64" s="20" t="s">
        <v>78</v>
      </c>
    </row>
    <row r="66" spans="1:3" ht="20">
      <c r="A66" s="21" t="s">
        <v>83</v>
      </c>
    </row>
    <row r="68" spans="1:3">
      <c r="A68">
        <v>1</v>
      </c>
      <c r="B68" s="17" t="s">
        <v>45</v>
      </c>
      <c r="C68" s="18">
        <v>100</v>
      </c>
    </row>
    <row r="69" spans="1:3">
      <c r="A69">
        <f>A68+1</f>
        <v>2</v>
      </c>
      <c r="B69" s="17" t="s">
        <v>22</v>
      </c>
      <c r="C69" s="18">
        <v>90.239591516103687</v>
      </c>
    </row>
    <row r="70" spans="1:3">
      <c r="A70">
        <f t="shared" ref="A70:A97" si="2">A69+1</f>
        <v>3</v>
      </c>
      <c r="B70" s="17" t="s">
        <v>19</v>
      </c>
      <c r="C70" s="18">
        <v>87.156424581005581</v>
      </c>
    </row>
    <row r="71" spans="1:3">
      <c r="A71">
        <f t="shared" si="2"/>
        <v>4</v>
      </c>
      <c r="B71" s="17" t="s">
        <v>21</v>
      </c>
      <c r="C71" s="18">
        <v>86.633019209858645</v>
      </c>
    </row>
    <row r="72" spans="1:3">
      <c r="A72">
        <f t="shared" si="2"/>
        <v>5</v>
      </c>
      <c r="B72" s="17" t="s">
        <v>35</v>
      </c>
      <c r="C72" s="18">
        <v>85.816908897554057</v>
      </c>
    </row>
    <row r="73" spans="1:3">
      <c r="A73">
        <f t="shared" si="2"/>
        <v>6</v>
      </c>
      <c r="B73" s="17" t="s">
        <v>60</v>
      </c>
      <c r="C73" s="18">
        <v>80.688833900402102</v>
      </c>
    </row>
    <row r="74" spans="1:3">
      <c r="A74">
        <f t="shared" si="2"/>
        <v>7</v>
      </c>
      <c r="B74" s="17" t="s">
        <v>36</v>
      </c>
      <c r="C74" s="18">
        <v>79.59979736575481</v>
      </c>
    </row>
    <row r="75" spans="1:3">
      <c r="A75">
        <f t="shared" si="2"/>
        <v>8</v>
      </c>
      <c r="B75" s="17" t="s">
        <v>12</v>
      </c>
      <c r="C75" s="18">
        <v>77.964902018133955</v>
      </c>
    </row>
    <row r="76" spans="1:3">
      <c r="A76">
        <f t="shared" si="2"/>
        <v>9</v>
      </c>
      <c r="B76" s="17" t="s">
        <v>63</v>
      </c>
      <c r="C76" s="18">
        <v>77.918646080760084</v>
      </c>
    </row>
    <row r="77" spans="1:3">
      <c r="A77">
        <f t="shared" si="2"/>
        <v>10</v>
      </c>
      <c r="B77" s="17" t="s">
        <v>43</v>
      </c>
      <c r="C77" s="18">
        <v>77.855936894547455</v>
      </c>
    </row>
    <row r="78" spans="1:3">
      <c r="A78">
        <f t="shared" si="2"/>
        <v>11</v>
      </c>
      <c r="B78" s="17" t="s">
        <v>17</v>
      </c>
      <c r="C78" s="18">
        <v>76.727115445108524</v>
      </c>
    </row>
    <row r="79" spans="1:3">
      <c r="A79">
        <f t="shared" si="2"/>
        <v>12</v>
      </c>
      <c r="B79" s="17" t="s">
        <v>48</v>
      </c>
      <c r="C79" s="18">
        <v>76.481827758756907</v>
      </c>
    </row>
    <row r="80" spans="1:3">
      <c r="A80">
        <f t="shared" si="2"/>
        <v>13</v>
      </c>
      <c r="B80" s="17" t="s">
        <v>50</v>
      </c>
      <c r="C80" s="18">
        <v>74.936720142602496</v>
      </c>
    </row>
    <row r="81" spans="1:3">
      <c r="A81">
        <f t="shared" si="2"/>
        <v>14</v>
      </c>
      <c r="B81" s="17" t="s">
        <v>61</v>
      </c>
      <c r="C81" s="18">
        <v>68.811972089607053</v>
      </c>
    </row>
    <row r="82" spans="1:3">
      <c r="A82">
        <f t="shared" si="2"/>
        <v>15</v>
      </c>
      <c r="B82" s="17" t="s">
        <v>47</v>
      </c>
      <c r="C82" s="18">
        <v>67.855652692231274</v>
      </c>
    </row>
    <row r="83" spans="1:3">
      <c r="A83">
        <f t="shared" si="2"/>
        <v>16</v>
      </c>
      <c r="B83" s="17" t="s">
        <v>44</v>
      </c>
      <c r="C83" s="18">
        <v>66.921836228287845</v>
      </c>
    </row>
    <row r="84" spans="1:3">
      <c r="A84">
        <f t="shared" si="2"/>
        <v>17</v>
      </c>
      <c r="B84" s="17" t="s">
        <v>49</v>
      </c>
      <c r="C84" s="18">
        <v>65.900238948626054</v>
      </c>
    </row>
    <row r="85" spans="1:3">
      <c r="A85">
        <f t="shared" si="2"/>
        <v>18</v>
      </c>
      <c r="B85" s="17" t="s">
        <v>51</v>
      </c>
      <c r="C85" s="18">
        <v>65.89832285115304</v>
      </c>
    </row>
    <row r="86" spans="1:3">
      <c r="A86">
        <f t="shared" si="2"/>
        <v>19</v>
      </c>
      <c r="B86" s="17" t="s">
        <v>54</v>
      </c>
      <c r="C86" s="18">
        <v>63.878337069492559</v>
      </c>
    </row>
    <row r="87" spans="1:3">
      <c r="A87">
        <f t="shared" si="2"/>
        <v>20</v>
      </c>
      <c r="B87" s="17" t="s">
        <v>41</v>
      </c>
      <c r="C87" s="18">
        <v>61.208055290753094</v>
      </c>
    </row>
    <row r="88" spans="1:3">
      <c r="A88">
        <f t="shared" si="2"/>
        <v>21</v>
      </c>
      <c r="B88" s="17" t="s">
        <v>29</v>
      </c>
      <c r="C88" s="18">
        <v>60.324070732587515</v>
      </c>
    </row>
    <row r="89" spans="1:3">
      <c r="A89">
        <f t="shared" si="2"/>
        <v>22</v>
      </c>
      <c r="B89" s="17" t="s">
        <v>62</v>
      </c>
      <c r="C89" s="18">
        <v>59.982530367135254</v>
      </c>
    </row>
    <row r="90" spans="1:3">
      <c r="A90">
        <f t="shared" si="2"/>
        <v>23</v>
      </c>
      <c r="B90" s="17" t="s">
        <v>52</v>
      </c>
      <c r="C90" s="18">
        <v>57.718342036553523</v>
      </c>
    </row>
    <row r="91" spans="1:3">
      <c r="A91">
        <f t="shared" si="2"/>
        <v>24</v>
      </c>
      <c r="B91" s="17" t="s">
        <v>53</v>
      </c>
      <c r="C91" s="18">
        <v>55.260390585878817</v>
      </c>
    </row>
    <row r="92" spans="1:3">
      <c r="A92">
        <f t="shared" si="2"/>
        <v>25</v>
      </c>
      <c r="B92" s="17" t="s">
        <v>18</v>
      </c>
      <c r="C92" s="18">
        <v>52.640792291220556</v>
      </c>
    </row>
    <row r="93" spans="1:3">
      <c r="A93">
        <f t="shared" si="2"/>
        <v>26</v>
      </c>
      <c r="B93" s="17" t="s">
        <v>20</v>
      </c>
      <c r="C93" s="18">
        <v>50.334001457725947</v>
      </c>
    </row>
    <row r="94" spans="1:3">
      <c r="A94">
        <f t="shared" si="2"/>
        <v>27</v>
      </c>
      <c r="B94" s="17" t="s">
        <v>34</v>
      </c>
      <c r="C94" s="18">
        <v>44.174666910020079</v>
      </c>
    </row>
    <row r="95" spans="1:3">
      <c r="A95">
        <f t="shared" si="2"/>
        <v>28</v>
      </c>
      <c r="B95" s="17" t="s">
        <v>55</v>
      </c>
      <c r="C95" s="18">
        <v>41.328219991517038</v>
      </c>
    </row>
    <row r="96" spans="1:3">
      <c r="A96">
        <f t="shared" si="2"/>
        <v>29</v>
      </c>
      <c r="B96" s="17" t="s">
        <v>42</v>
      </c>
      <c r="C96" s="18">
        <v>34.915287390911828</v>
      </c>
    </row>
    <row r="97" spans="1:3">
      <c r="A97">
        <f t="shared" si="2"/>
        <v>30</v>
      </c>
      <c r="B97" s="17" t="s">
        <v>56</v>
      </c>
      <c r="C97" s="18">
        <v>31.727307515689574</v>
      </c>
    </row>
    <row r="99" spans="1:3" ht="20">
      <c r="A99" s="22" t="s">
        <v>84</v>
      </c>
    </row>
    <row r="101" spans="1:3">
      <c r="A101" s="17">
        <v>1</v>
      </c>
      <c r="B101" s="17" t="s">
        <v>48</v>
      </c>
      <c r="C101" s="18">
        <v>97.583806280741584</v>
      </c>
    </row>
    <row r="102" spans="1:3">
      <c r="A102" s="17">
        <v>2</v>
      </c>
      <c r="B102" s="17" t="s">
        <v>21</v>
      </c>
      <c r="C102" s="18">
        <v>96.800000000000011</v>
      </c>
    </row>
    <row r="103" spans="1:3">
      <c r="A103" s="17">
        <v>3</v>
      </c>
      <c r="B103" s="17" t="s">
        <v>43</v>
      </c>
      <c r="C103" s="18">
        <v>84.90980118590862</v>
      </c>
    </row>
    <row r="104" spans="1:3">
      <c r="A104" s="17">
        <v>4</v>
      </c>
      <c r="B104" s="17" t="s">
        <v>53</v>
      </c>
      <c r="C104" s="18">
        <v>83.118524134445295</v>
      </c>
    </row>
    <row r="105" spans="1:3">
      <c r="A105" s="17">
        <v>5</v>
      </c>
      <c r="B105" s="17" t="s">
        <v>47</v>
      </c>
      <c r="C105" s="18">
        <v>74.654087530966137</v>
      </c>
    </row>
    <row r="106" spans="1:3">
      <c r="A106" s="17">
        <v>6</v>
      </c>
      <c r="B106" s="17" t="s">
        <v>41</v>
      </c>
      <c r="C106" s="18">
        <v>73.613046080191495</v>
      </c>
    </row>
    <row r="107" spans="1:3">
      <c r="A107" s="17">
        <v>7</v>
      </c>
      <c r="B107" s="17" t="s">
        <v>36</v>
      </c>
      <c r="C107" s="18">
        <v>71.182976386600757</v>
      </c>
    </row>
    <row r="108" spans="1:3">
      <c r="A108" s="17">
        <v>8</v>
      </c>
      <c r="B108" s="17" t="s">
        <v>19</v>
      </c>
      <c r="C108" s="18">
        <v>69.940638930163445</v>
      </c>
    </row>
    <row r="109" spans="1:3">
      <c r="A109" s="17">
        <v>9</v>
      </c>
      <c r="B109" s="17" t="s">
        <v>40</v>
      </c>
      <c r="C109" s="18">
        <v>60.639396697438571</v>
      </c>
    </row>
    <row r="110" spans="1:3">
      <c r="A110" s="17">
        <v>10</v>
      </c>
      <c r="B110" s="17" t="s">
        <v>22</v>
      </c>
      <c r="C110" s="18">
        <v>59.177134146341473</v>
      </c>
    </row>
    <row r="111" spans="1:3">
      <c r="A111" s="17">
        <v>11</v>
      </c>
      <c r="B111" s="17" t="s">
        <v>35</v>
      </c>
      <c r="C111" s="18">
        <v>58.690971902349148</v>
      </c>
    </row>
    <row r="112" spans="1:3">
      <c r="A112" s="17">
        <v>12</v>
      </c>
      <c r="B112" s="17" t="s">
        <v>62</v>
      </c>
      <c r="C112" s="18">
        <v>57.796769527483121</v>
      </c>
    </row>
    <row r="113" spans="1:3">
      <c r="A113" s="17">
        <v>13</v>
      </c>
      <c r="B113" s="17" t="s">
        <v>45</v>
      </c>
      <c r="C113" s="18">
        <v>57.479160966712271</v>
      </c>
    </row>
    <row r="114" spans="1:3">
      <c r="A114" s="17">
        <v>14</v>
      </c>
      <c r="B114" s="17" t="s">
        <v>50</v>
      </c>
      <c r="C114" s="18">
        <v>56.385431129892346</v>
      </c>
    </row>
    <row r="115" spans="1:3">
      <c r="A115" s="17">
        <v>15</v>
      </c>
      <c r="B115" s="17" t="s">
        <v>18</v>
      </c>
      <c r="C115" s="18">
        <v>56.259365840660806</v>
      </c>
    </row>
    <row r="116" spans="1:3">
      <c r="A116" s="17">
        <v>16</v>
      </c>
      <c r="B116" s="17" t="s">
        <v>38</v>
      </c>
      <c r="C116" s="18">
        <v>54.482078333113549</v>
      </c>
    </row>
    <row r="117" spans="1:3">
      <c r="A117" s="17">
        <v>17</v>
      </c>
      <c r="B117" s="17" t="s">
        <v>17</v>
      </c>
      <c r="C117" s="18">
        <v>49.635758998435051</v>
      </c>
    </row>
    <row r="118" spans="1:3">
      <c r="A118" s="17">
        <v>18</v>
      </c>
      <c r="B118" s="17" t="s">
        <v>63</v>
      </c>
      <c r="C118" s="18">
        <v>49.543917392707328</v>
      </c>
    </row>
    <row r="119" spans="1:3">
      <c r="A119" s="17">
        <v>19</v>
      </c>
      <c r="B119" s="17" t="s">
        <v>51</v>
      </c>
      <c r="C119" s="18">
        <v>49.485663082437277</v>
      </c>
    </row>
    <row r="120" spans="1:3">
      <c r="A120" s="17">
        <v>20</v>
      </c>
      <c r="B120" s="17" t="s">
        <v>34</v>
      </c>
      <c r="C120" s="18">
        <v>47.847357532443112</v>
      </c>
    </row>
    <row r="121" spans="1:3">
      <c r="A121" s="17">
        <v>21</v>
      </c>
      <c r="B121" s="17" t="s">
        <v>42</v>
      </c>
      <c r="C121" s="18">
        <v>47.549733409892539</v>
      </c>
    </row>
    <row r="122" spans="1:3">
      <c r="A122" s="17">
        <v>22</v>
      </c>
      <c r="B122" s="17" t="s">
        <v>44</v>
      </c>
      <c r="C122" s="18">
        <v>46.255946516537648</v>
      </c>
    </row>
    <row r="123" spans="1:3">
      <c r="A123" s="17">
        <v>23</v>
      </c>
      <c r="B123" s="17" t="s">
        <v>60</v>
      </c>
      <c r="C123" s="18">
        <v>43.962903970452444</v>
      </c>
    </row>
    <row r="124" spans="1:3">
      <c r="A124" s="17">
        <v>24</v>
      </c>
      <c r="B124" s="17" t="s">
        <v>20</v>
      </c>
      <c r="C124" s="18">
        <v>43.195409872069405</v>
      </c>
    </row>
    <row r="125" spans="1:3">
      <c r="A125" s="17">
        <v>25</v>
      </c>
      <c r="B125" s="17" t="s">
        <v>59</v>
      </c>
      <c r="C125" s="18">
        <v>41.934376136777011</v>
      </c>
    </row>
    <row r="126" spans="1:3">
      <c r="A126" s="17">
        <v>26</v>
      </c>
      <c r="B126" s="17" t="s">
        <v>49</v>
      </c>
      <c r="C126" s="18">
        <v>39.37144980031578</v>
      </c>
    </row>
    <row r="127" spans="1:3">
      <c r="A127" s="17">
        <v>27</v>
      </c>
      <c r="B127" s="17" t="s">
        <v>12</v>
      </c>
      <c r="C127" s="18">
        <v>38.638689998394611</v>
      </c>
    </row>
    <row r="128" spans="1:3">
      <c r="A128" s="17">
        <v>28</v>
      </c>
      <c r="B128" s="17" t="s">
        <v>56</v>
      </c>
      <c r="C128" s="18">
        <v>38.401370001007351</v>
      </c>
    </row>
    <row r="129" spans="1:3">
      <c r="A129" s="17">
        <v>29</v>
      </c>
      <c r="B129" s="17" t="s">
        <v>61</v>
      </c>
      <c r="C129" s="18">
        <v>36.426581735775095</v>
      </c>
    </row>
    <row r="130" spans="1:3">
      <c r="A130" s="17">
        <v>30</v>
      </c>
      <c r="B130" s="17" t="s">
        <v>29</v>
      </c>
      <c r="C130" s="18">
        <v>33.295410708347191</v>
      </c>
    </row>
    <row r="131" spans="1:3">
      <c r="A131" s="17">
        <v>31</v>
      </c>
      <c r="B131" s="17" t="s">
        <v>54</v>
      </c>
      <c r="C131" s="18">
        <v>30.075619504396485</v>
      </c>
    </row>
    <row r="132" spans="1:3">
      <c r="A132" s="17">
        <v>32</v>
      </c>
      <c r="B132" s="17" t="s">
        <v>39</v>
      </c>
      <c r="C132" s="18">
        <v>27.584603567466075</v>
      </c>
    </row>
    <row r="133" spans="1:3">
      <c r="A133" s="17">
        <v>33</v>
      </c>
      <c r="B133" s="17" t="s">
        <v>57</v>
      </c>
      <c r="C133" s="18">
        <v>25.491211508204092</v>
      </c>
    </row>
    <row r="134" spans="1:3">
      <c r="A134" s="17">
        <v>34</v>
      </c>
      <c r="B134" s="17" t="s">
        <v>58</v>
      </c>
      <c r="C134" s="18">
        <v>23.899874018800276</v>
      </c>
    </row>
    <row r="135" spans="1:3">
      <c r="A135" s="17">
        <v>35</v>
      </c>
      <c r="B135" s="17" t="s">
        <v>55</v>
      </c>
      <c r="C135" s="18">
        <v>23.882759309174403</v>
      </c>
    </row>
    <row r="136" spans="1:3">
      <c r="A136" s="17">
        <v>36</v>
      </c>
      <c r="B136" s="17" t="s">
        <v>52</v>
      </c>
      <c r="C136" s="18">
        <v>22.929766753054423</v>
      </c>
    </row>
    <row r="137" spans="1:3">
      <c r="A137" s="17"/>
      <c r="B137" s="17"/>
    </row>
    <row r="138" spans="1:3" ht="20">
      <c r="A138" s="22" t="s">
        <v>85</v>
      </c>
    </row>
    <row r="140" spans="1:3">
      <c r="A140" s="17">
        <v>1</v>
      </c>
      <c r="B140" s="17" t="s">
        <v>20</v>
      </c>
      <c r="C140" s="19">
        <v>84</v>
      </c>
    </row>
    <row r="141" spans="1:3">
      <c r="A141" s="17">
        <v>2</v>
      </c>
      <c r="B141" s="17" t="s">
        <v>22</v>
      </c>
      <c r="C141" s="19">
        <v>76</v>
      </c>
    </row>
    <row r="142" spans="1:3">
      <c r="A142" s="17">
        <v>3</v>
      </c>
      <c r="B142" s="17" t="s">
        <v>21</v>
      </c>
      <c r="C142" s="19">
        <v>70</v>
      </c>
    </row>
    <row r="143" spans="1:3">
      <c r="A143" s="17">
        <v>4</v>
      </c>
      <c r="B143" s="17" t="s">
        <v>18</v>
      </c>
      <c r="C143" s="19">
        <v>68</v>
      </c>
    </row>
    <row r="144" spans="1:3">
      <c r="A144" s="17">
        <v>5</v>
      </c>
      <c r="B144" s="17" t="s">
        <v>47</v>
      </c>
      <c r="C144" s="19">
        <v>68</v>
      </c>
    </row>
    <row r="145" spans="1:3">
      <c r="A145" s="17">
        <v>6</v>
      </c>
      <c r="B145" s="17" t="s">
        <v>45</v>
      </c>
      <c r="C145" s="19">
        <v>66</v>
      </c>
    </row>
    <row r="146" spans="1:3">
      <c r="A146" s="17">
        <v>7</v>
      </c>
      <c r="B146" s="17" t="s">
        <v>48</v>
      </c>
      <c r="C146" s="19">
        <v>66</v>
      </c>
    </row>
    <row r="147" spans="1:3">
      <c r="A147" s="17">
        <v>8</v>
      </c>
      <c r="B147" s="17" t="s">
        <v>29</v>
      </c>
      <c r="C147" s="19">
        <v>64</v>
      </c>
    </row>
    <row r="148" spans="1:3">
      <c r="A148" s="17">
        <v>9</v>
      </c>
      <c r="B148" s="17" t="s">
        <v>43</v>
      </c>
      <c r="C148" s="19">
        <v>64</v>
      </c>
    </row>
    <row r="149" spans="1:3">
      <c r="A149" s="17">
        <v>10</v>
      </c>
      <c r="B149" s="17" t="s">
        <v>52</v>
      </c>
      <c r="C149" s="19">
        <v>62</v>
      </c>
    </row>
    <row r="150" spans="1:3">
      <c r="A150" s="17">
        <v>11</v>
      </c>
      <c r="B150" s="17" t="s">
        <v>44</v>
      </c>
      <c r="C150" s="19">
        <v>60</v>
      </c>
    </row>
    <row r="151" spans="1:3">
      <c r="A151" s="17">
        <v>12</v>
      </c>
      <c r="B151" s="17" t="s">
        <v>36</v>
      </c>
      <c r="C151" s="19">
        <v>54</v>
      </c>
    </row>
    <row r="152" spans="1:3">
      <c r="A152" s="17">
        <v>13</v>
      </c>
      <c r="B152" s="17" t="s">
        <v>50</v>
      </c>
      <c r="C152" s="19">
        <v>54</v>
      </c>
    </row>
    <row r="153" spans="1:3">
      <c r="A153" s="17">
        <v>14</v>
      </c>
      <c r="B153" s="17" t="s">
        <v>34</v>
      </c>
      <c r="C153" s="19">
        <v>52</v>
      </c>
    </row>
    <row r="154" spans="1:3">
      <c r="A154" s="17">
        <v>15</v>
      </c>
      <c r="B154" s="17" t="s">
        <v>12</v>
      </c>
      <c r="C154" s="19">
        <v>52</v>
      </c>
    </row>
    <row r="155" spans="1:3">
      <c r="A155" s="17">
        <v>16</v>
      </c>
      <c r="B155" s="17" t="s">
        <v>60</v>
      </c>
      <c r="C155" s="19">
        <v>50</v>
      </c>
    </row>
    <row r="156" spans="1:3">
      <c r="A156" s="17">
        <v>17</v>
      </c>
      <c r="B156" s="17" t="s">
        <v>17</v>
      </c>
      <c r="C156" s="19">
        <v>48</v>
      </c>
    </row>
    <row r="157" spans="1:3">
      <c r="A157" s="17">
        <v>18</v>
      </c>
      <c r="B157" s="17" t="s">
        <v>46</v>
      </c>
      <c r="C157" s="19">
        <v>46</v>
      </c>
    </row>
    <row r="158" spans="1:3">
      <c r="A158" s="17">
        <v>19</v>
      </c>
      <c r="B158" s="17" t="s">
        <v>51</v>
      </c>
      <c r="C158" s="19">
        <v>46</v>
      </c>
    </row>
    <row r="159" spans="1:3">
      <c r="A159" s="17">
        <v>20</v>
      </c>
      <c r="B159" s="17" t="s">
        <v>40</v>
      </c>
      <c r="C159" s="19">
        <v>44</v>
      </c>
    </row>
    <row r="160" spans="1:3">
      <c r="A160" s="17">
        <v>21</v>
      </c>
      <c r="B160" s="17" t="s">
        <v>42</v>
      </c>
      <c r="C160" s="19">
        <v>44</v>
      </c>
    </row>
    <row r="161" spans="1:3">
      <c r="A161" s="17">
        <v>22</v>
      </c>
      <c r="B161" s="17" t="s">
        <v>61</v>
      </c>
      <c r="C161" s="19">
        <v>44</v>
      </c>
    </row>
    <row r="162" spans="1:3">
      <c r="A162" s="17">
        <v>23</v>
      </c>
      <c r="B162" s="17" t="s">
        <v>49</v>
      </c>
      <c r="C162" s="19">
        <v>42</v>
      </c>
    </row>
    <row r="163" spans="1:3">
      <c r="A163" s="17">
        <v>24</v>
      </c>
      <c r="B163" s="17" t="s">
        <v>62</v>
      </c>
      <c r="C163" s="19">
        <v>30</v>
      </c>
    </row>
    <row r="164" spans="1:3">
      <c r="A164" s="17">
        <v>25</v>
      </c>
      <c r="B164" s="17" t="s">
        <v>38</v>
      </c>
      <c r="C164" s="19">
        <v>24</v>
      </c>
    </row>
    <row r="165" spans="1:3">
      <c r="A165" s="17">
        <v>26</v>
      </c>
      <c r="B165" s="17" t="s">
        <v>35</v>
      </c>
      <c r="C165" s="19">
        <v>22</v>
      </c>
    </row>
    <row r="166" spans="1:3">
      <c r="A166" s="17"/>
    </row>
    <row r="167" spans="1:3">
      <c r="A167" s="17"/>
    </row>
    <row r="168" spans="1:3">
      <c r="A168" s="17"/>
    </row>
    <row r="169" spans="1:3">
      <c r="A169" s="17"/>
    </row>
    <row r="170" spans="1:3">
      <c r="A170" s="17"/>
    </row>
    <row r="171" spans="1:3">
      <c r="A171" s="17"/>
    </row>
    <row r="172" spans="1:3">
      <c r="A172" s="17"/>
    </row>
    <row r="173" spans="1:3">
      <c r="A173" s="17"/>
    </row>
    <row r="174" spans="1:3">
      <c r="A174" s="17"/>
    </row>
    <row r="175" spans="1:3">
      <c r="A175" s="17"/>
    </row>
    <row r="176" spans="1:3">
      <c r="A176" s="17"/>
    </row>
    <row r="177" spans="1:1">
      <c r="A177" s="17"/>
    </row>
  </sheetData>
  <sortState ref="B3:C40">
    <sortCondition descending="1" ref="C3"/>
  </sortState>
  <phoneticPr fontId="7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Complete Scores</vt:lpstr>
      <vt:lpstr>Score Breakdowns</vt:lpstr>
    </vt:vector>
  </TitlesOfParts>
  <Company>Andrew Schaefer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Schaefer</dc:creator>
  <cp:lastModifiedBy>Andrew Schaefer</cp:lastModifiedBy>
  <cp:lastPrinted>2013-08-01T18:43:54Z</cp:lastPrinted>
  <dcterms:created xsi:type="dcterms:W3CDTF">2012-09-03T01:46:00Z</dcterms:created>
  <dcterms:modified xsi:type="dcterms:W3CDTF">2013-08-01T18:47:39Z</dcterms:modified>
</cp:coreProperties>
</file>