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0" yWindow="0" windowWidth="28800" windowHeight="16600" tabRatio="500"/>
  </bookViews>
  <sheets>
    <sheet name="Complete Scores" sheetId="1" r:id="rId1"/>
    <sheet name="Score Breakdowns" sheetId="2" r:id="rId2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V26" i="1" l="1"/>
  <c r="AV25" i="1"/>
  <c r="AV24" i="1"/>
  <c r="AV23" i="1"/>
  <c r="AV22" i="1"/>
  <c r="AV21" i="1"/>
  <c r="AV20" i="1"/>
  <c r="AV19" i="1"/>
  <c r="AV18" i="1"/>
  <c r="AV17" i="1"/>
  <c r="AV16" i="1"/>
  <c r="AV15" i="1"/>
  <c r="AV14" i="1"/>
  <c r="AV13" i="1"/>
  <c r="AV12" i="1"/>
  <c r="AV11" i="1"/>
  <c r="AV10" i="1"/>
  <c r="AV9" i="1"/>
  <c r="AV8" i="1"/>
  <c r="AV7" i="1"/>
  <c r="AV6" i="1"/>
  <c r="AV5" i="1"/>
  <c r="AV3" i="1"/>
  <c r="AV4" i="1"/>
  <c r="AU26" i="1"/>
  <c r="AU25" i="1"/>
  <c r="AU24" i="1"/>
  <c r="AU23" i="1"/>
  <c r="AU22" i="1"/>
  <c r="AU21" i="1"/>
  <c r="AU20" i="1"/>
  <c r="AU19" i="1"/>
  <c r="AU18" i="1"/>
  <c r="AU17" i="1"/>
  <c r="AU16" i="1"/>
  <c r="AU15" i="1"/>
  <c r="AU8" i="1"/>
  <c r="AU7" i="1"/>
  <c r="AU4" i="1"/>
  <c r="AU3" i="1"/>
  <c r="AP24" i="1"/>
  <c r="AP23" i="1"/>
  <c r="AP22" i="1"/>
  <c r="AP21" i="1"/>
  <c r="AP20" i="1"/>
  <c r="AP19" i="1"/>
  <c r="AP18" i="1"/>
  <c r="AP17" i="1"/>
  <c r="AP16" i="1"/>
  <c r="AP15" i="1"/>
  <c r="AP14" i="1"/>
  <c r="AP13" i="1"/>
  <c r="AP12" i="1"/>
  <c r="AP11" i="1"/>
  <c r="AP10" i="1"/>
  <c r="AP9" i="1"/>
  <c r="AP8" i="1"/>
  <c r="AP7" i="1"/>
  <c r="AP6" i="1"/>
  <c r="AP5" i="1"/>
  <c r="AP4" i="1"/>
  <c r="AP3" i="1"/>
  <c r="AL24" i="1"/>
  <c r="AM24" i="1"/>
  <c r="AL23" i="1"/>
  <c r="AM23" i="1"/>
  <c r="AL22" i="1"/>
  <c r="AM22" i="1"/>
  <c r="AL21" i="1"/>
  <c r="AM21" i="1"/>
  <c r="AL20" i="1"/>
  <c r="AM20" i="1"/>
  <c r="AL19" i="1"/>
  <c r="AM19" i="1"/>
  <c r="AL18" i="1"/>
  <c r="AM18" i="1"/>
  <c r="AL17" i="1"/>
  <c r="AM17" i="1"/>
  <c r="AL16" i="1"/>
  <c r="AM16" i="1"/>
  <c r="AL15" i="1"/>
  <c r="AM15" i="1"/>
  <c r="AL14" i="1"/>
  <c r="AM14" i="1"/>
  <c r="AL13" i="1"/>
  <c r="AM13" i="1"/>
  <c r="AL12" i="1"/>
  <c r="AM12" i="1"/>
  <c r="AL9" i="1"/>
  <c r="AM9" i="1"/>
  <c r="AL8" i="1"/>
  <c r="AM8" i="1"/>
  <c r="AL7" i="1"/>
  <c r="AM7" i="1"/>
  <c r="AL6" i="1"/>
  <c r="AM6" i="1"/>
  <c r="AL5" i="1"/>
  <c r="AM5" i="1"/>
  <c r="AL4" i="1"/>
  <c r="AM4" i="1"/>
  <c r="AL3" i="1"/>
  <c r="AM3" i="1"/>
  <c r="S24" i="1"/>
  <c r="T24" i="1"/>
  <c r="S23" i="1"/>
  <c r="T23" i="1"/>
  <c r="S22" i="1"/>
  <c r="T22" i="1"/>
  <c r="S21" i="1"/>
  <c r="T21" i="1"/>
  <c r="S20" i="1"/>
  <c r="T20" i="1"/>
  <c r="S19" i="1"/>
  <c r="T19" i="1"/>
  <c r="S18" i="1"/>
  <c r="T18" i="1"/>
  <c r="S17" i="1"/>
  <c r="T17" i="1"/>
  <c r="S16" i="1"/>
  <c r="T16" i="1"/>
  <c r="S15" i="1"/>
  <c r="T15" i="1"/>
  <c r="S14" i="1"/>
  <c r="T14" i="1"/>
  <c r="S13" i="1"/>
  <c r="T13" i="1"/>
  <c r="S12" i="1"/>
  <c r="T12" i="1"/>
  <c r="S8" i="1"/>
  <c r="T8" i="1"/>
  <c r="S7" i="1"/>
  <c r="T7" i="1"/>
  <c r="S4" i="1"/>
  <c r="T4" i="1"/>
  <c r="S3" i="1"/>
  <c r="T3" i="1"/>
  <c r="S28" i="1"/>
  <c r="M24" i="1"/>
  <c r="M22" i="1"/>
  <c r="M21" i="1"/>
  <c r="M20" i="1"/>
  <c r="M18" i="1"/>
  <c r="M26" i="1"/>
  <c r="M25" i="1"/>
  <c r="M23" i="1"/>
  <c r="M19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C3" i="1"/>
  <c r="AG3" i="1"/>
  <c r="M3" i="1"/>
  <c r="AQ3" i="1"/>
  <c r="AW3" i="1"/>
  <c r="AC4" i="1"/>
  <c r="AG4" i="1"/>
  <c r="AQ4" i="1"/>
  <c r="AW4" i="1"/>
  <c r="AC5" i="1"/>
  <c r="AG5" i="1"/>
  <c r="AQ5" i="1"/>
  <c r="AW5" i="1"/>
  <c r="AC6" i="1"/>
  <c r="AG6" i="1"/>
  <c r="AQ6" i="1"/>
  <c r="AW6" i="1"/>
  <c r="AC7" i="1"/>
  <c r="AG7" i="1"/>
  <c r="AQ7" i="1"/>
  <c r="AW7" i="1"/>
  <c r="AC8" i="1"/>
  <c r="AG8" i="1"/>
  <c r="AQ8" i="1"/>
  <c r="AW8" i="1"/>
  <c r="AC9" i="1"/>
  <c r="AG9" i="1"/>
  <c r="AQ9" i="1"/>
  <c r="AW9" i="1"/>
  <c r="AC10" i="1"/>
  <c r="AG10" i="1"/>
  <c r="AQ10" i="1"/>
  <c r="AW10" i="1"/>
  <c r="AC11" i="1"/>
  <c r="AG11" i="1"/>
  <c r="AQ11" i="1"/>
  <c r="AW11" i="1"/>
  <c r="AC12" i="1"/>
  <c r="AG12" i="1"/>
  <c r="AQ12" i="1"/>
  <c r="AW12" i="1"/>
  <c r="AC13" i="1"/>
  <c r="AG13" i="1"/>
  <c r="AQ13" i="1"/>
  <c r="AW13" i="1"/>
  <c r="AC14" i="1"/>
  <c r="AG14" i="1"/>
  <c r="AQ14" i="1"/>
  <c r="AW14" i="1"/>
  <c r="AC15" i="1"/>
  <c r="AG15" i="1"/>
  <c r="AQ15" i="1"/>
  <c r="AW15" i="1"/>
  <c r="AC16" i="1"/>
  <c r="AG16" i="1"/>
  <c r="AQ16" i="1"/>
  <c r="AW16" i="1"/>
  <c r="AC17" i="1"/>
  <c r="AG17" i="1"/>
  <c r="AQ17" i="1"/>
  <c r="AW17" i="1"/>
  <c r="AC18" i="1"/>
  <c r="AG18" i="1"/>
  <c r="AQ18" i="1"/>
  <c r="AW18" i="1"/>
  <c r="AC19" i="1"/>
  <c r="AG19" i="1"/>
  <c r="AQ19" i="1"/>
  <c r="AW19" i="1"/>
  <c r="AC20" i="1"/>
  <c r="AG20" i="1"/>
  <c r="AQ20" i="1"/>
  <c r="AW20" i="1"/>
  <c r="AC21" i="1"/>
  <c r="AG21" i="1"/>
  <c r="AQ21" i="1"/>
  <c r="AW21" i="1"/>
  <c r="AC22" i="1"/>
  <c r="AG22" i="1"/>
  <c r="AQ22" i="1"/>
  <c r="AW22" i="1"/>
  <c r="AC23" i="1"/>
  <c r="AG23" i="1"/>
  <c r="AQ23" i="1"/>
  <c r="AW23" i="1"/>
  <c r="AC24" i="1"/>
  <c r="AG24" i="1"/>
  <c r="AQ24" i="1"/>
  <c r="AW24" i="1"/>
  <c r="AC25" i="1"/>
  <c r="AG25" i="1"/>
  <c r="AQ25" i="1"/>
  <c r="AW25" i="1"/>
  <c r="AC26" i="1"/>
  <c r="AG26" i="1"/>
  <c r="AQ26" i="1"/>
  <c r="AW26" i="1"/>
  <c r="AQ28" i="1"/>
  <c r="AL28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AE7" i="1"/>
  <c r="AE6" i="1"/>
  <c r="AE5" i="1"/>
  <c r="AE4" i="1"/>
  <c r="AE3" i="1"/>
  <c r="AW28" i="1"/>
  <c r="M28" i="1"/>
</calcChain>
</file>

<file path=xl/sharedStrings.xml><?xml version="1.0" encoding="utf-8"?>
<sst xmlns="http://schemas.openxmlformats.org/spreadsheetml/2006/main" count="365" uniqueCount="106">
  <si>
    <t>Archery</t>
  </si>
  <si>
    <t>Pistol</t>
  </si>
  <si>
    <t>Time</t>
  </si>
  <si>
    <t>Misses</t>
  </si>
  <si>
    <t>Stage 1</t>
  </si>
  <si>
    <t>Stage 2</t>
  </si>
  <si>
    <t>X</t>
  </si>
  <si>
    <t>Rifle</t>
  </si>
  <si>
    <t>Shooter</t>
  </si>
  <si>
    <t>Bill Cassidy</t>
  </si>
  <si>
    <t>Trap</t>
  </si>
  <si>
    <t>Doubles</t>
  </si>
  <si>
    <t>Rabbit</t>
  </si>
  <si>
    <t>Vince Palagruto</t>
  </si>
  <si>
    <t>Steve Amarant</t>
  </si>
  <si>
    <t>Andrew Schaefer</t>
  </si>
  <si>
    <t>Dale Levin</t>
  </si>
  <si>
    <t>Tim Hopper</t>
  </si>
  <si>
    <t>Brian Dahmer</t>
  </si>
  <si>
    <t>Total</t>
  </si>
  <si>
    <t>Points</t>
  </si>
  <si>
    <t>Total Time</t>
  </si>
  <si>
    <t>Best:</t>
  </si>
  <si>
    <t>Match</t>
  </si>
  <si>
    <t>-</t>
  </si>
  <si>
    <t>Rich Josd</t>
  </si>
  <si>
    <t>X's</t>
  </si>
  <si>
    <t>Hits</t>
  </si>
  <si>
    <t>Penalties</t>
  </si>
  <si>
    <t>Wobble</t>
  </si>
  <si>
    <t>Bill Marvin</t>
  </si>
  <si>
    <t>Dimitrii Rassokhim</t>
  </si>
  <si>
    <t>Mike Alessi</t>
  </si>
  <si>
    <t>Randy Van Secbe</t>
  </si>
  <si>
    <t>Sam Zucker</t>
  </si>
  <si>
    <t>Josh Zucker</t>
  </si>
  <si>
    <t>Matt Zucker</t>
  </si>
  <si>
    <t>Frank Tait</t>
  </si>
  <si>
    <t>Bob George</t>
  </si>
  <si>
    <t>Ron Jones</t>
  </si>
  <si>
    <t>Anthony Caponiagro</t>
  </si>
  <si>
    <t>Michael Keefe</t>
  </si>
  <si>
    <t>Paul Good</t>
  </si>
  <si>
    <t>Thomas Nguyen</t>
  </si>
  <si>
    <t>Mike Kuklachev</t>
  </si>
  <si>
    <t>Larry Morris</t>
  </si>
  <si>
    <t>Brian Domboski</t>
  </si>
  <si>
    <t>Scott Appoldt</t>
  </si>
  <si>
    <t>Dean Mioli</t>
  </si>
  <si>
    <t>Dave Vazquez</t>
  </si>
  <si>
    <t>Raymond Lei</t>
  </si>
  <si>
    <t>Nancy Gauntlett</t>
  </si>
  <si>
    <t>Gregory Gauntlett</t>
  </si>
  <si>
    <t>Stella Lei</t>
  </si>
  <si>
    <t>Kimberly Gauntlett</t>
  </si>
  <si>
    <t>Daniel Gauntlett</t>
  </si>
  <si>
    <t>Peter Pan</t>
  </si>
  <si>
    <t>Christopher Dodson</t>
  </si>
  <si>
    <t>Bill Vigilante</t>
  </si>
  <si>
    <t>Michael Bacchini</t>
  </si>
  <si>
    <t>Best</t>
  </si>
  <si>
    <t>96-4X</t>
  </si>
  <si>
    <t>51-0X</t>
  </si>
  <si>
    <t>91-0X</t>
  </si>
  <si>
    <t>68-1X</t>
  </si>
  <si>
    <t>95-2X</t>
  </si>
  <si>
    <t>44-0X</t>
  </si>
  <si>
    <t>46-0X</t>
  </si>
  <si>
    <t>59-1X</t>
  </si>
  <si>
    <t>38-1X</t>
  </si>
  <si>
    <t>43-0X</t>
  </si>
  <si>
    <t>48-1X</t>
  </si>
  <si>
    <t>64-0X</t>
  </si>
  <si>
    <t>41-0X</t>
  </si>
  <si>
    <t>23-0X</t>
  </si>
  <si>
    <t>84-1X</t>
  </si>
  <si>
    <t>63-0X</t>
  </si>
  <si>
    <t>90-3X</t>
  </si>
  <si>
    <t>96-2X</t>
  </si>
  <si>
    <t>Pistol Overall</t>
  </si>
  <si>
    <t>Rifle Overall</t>
  </si>
  <si>
    <t>Trap Overall</t>
  </si>
  <si>
    <t>2013 LPRGC Championship Overall Score</t>
  </si>
  <si>
    <t>Chris Davis</t>
  </si>
  <si>
    <t>Texas</t>
  </si>
  <si>
    <t>Star</t>
  </si>
  <si>
    <t>Bucket?</t>
  </si>
  <si>
    <t>Y</t>
  </si>
  <si>
    <t>Dave T. Vazquez</t>
  </si>
  <si>
    <t>Tim DuBon</t>
  </si>
  <si>
    <t>N</t>
  </si>
  <si>
    <t>Paul Picciotto</t>
  </si>
  <si>
    <t>Randy VanSickle</t>
  </si>
  <si>
    <t>Stefanie Mattina</t>
  </si>
  <si>
    <t>Tatiana Lutsik</t>
  </si>
  <si>
    <t>Alexander Lutsik</t>
  </si>
  <si>
    <t>Jim Mallinson</t>
  </si>
  <si>
    <t>Bill LaCoff</t>
  </si>
  <si>
    <t>Wayne Frick</t>
  </si>
  <si>
    <t>David O'Neill</t>
  </si>
  <si>
    <t>John Howson</t>
  </si>
  <si>
    <t>Owen Howson</t>
  </si>
  <si>
    <t>John Cunnion</t>
  </si>
  <si>
    <t>Brian Fischer</t>
  </si>
  <si>
    <t>Karl Beckers</t>
  </si>
  <si>
    <t>Rob Weber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</si>
</sst>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scheme val="minor"/>
    </font>
    <font>
      <b/>
      <sz val="16"/>
      <color rgb="FF000000"/>
      <name val="Calibri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</fills>
  <borders count="1">
    <border>
      <left/>
      <right/>
      <top/>
      <bottom/>
      <diagonal/>
    </border>
  </borders>
  <cellStyleXfs count="2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7" borderId="0" xfId="0" applyFill="1"/>
    <xf numFmtId="0" fontId="0" fillId="8" borderId="0" xfId="0" applyFill="1"/>
    <xf numFmtId="0" fontId="0" fillId="0" borderId="0" xfId="0" applyFill="1" applyAlignment="1">
      <alignment horizontal="left"/>
    </xf>
    <xf numFmtId="0" fontId="4" fillId="0" borderId="0" xfId="0" applyFont="1"/>
    <xf numFmtId="2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horizontal="left" indent="1"/>
    </xf>
    <xf numFmtId="0" fontId="5" fillId="0" borderId="0" xfId="0" applyFont="1"/>
    <xf numFmtId="0" fontId="6" fillId="0" borderId="0" xfId="0" applyFont="1"/>
    <xf numFmtId="0" fontId="0" fillId="0" borderId="0" xfId="0" applyFill="1"/>
    <xf numFmtId="0" fontId="8" fillId="4" borderId="0" xfId="0" applyFont="1" applyFill="1" applyAlignment="1">
      <alignment horizontal="left"/>
    </xf>
    <xf numFmtId="0" fontId="8" fillId="4" borderId="0" xfId="0" applyFont="1" applyFill="1"/>
    <xf numFmtId="0" fontId="0" fillId="6" borderId="0" xfId="0" applyFont="1" applyFill="1"/>
  </cellXfs>
  <cellStyles count="2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9"/>
  <sheetViews>
    <sheetView tabSelected="1" workbookViewId="0">
      <pane xSplit="1" topLeftCell="J1" activePane="topRight" state="frozen"/>
      <selection pane="topRight" activeCell="AW26" sqref="AW26"/>
    </sheetView>
  </sheetViews>
  <sheetFormatPr baseColWidth="10" defaultRowHeight="15" x14ac:dyDescent="0"/>
  <cols>
    <col min="1" max="1" width="16.33203125" bestFit="1" customWidth="1"/>
    <col min="2" max="2" width="3.33203125" customWidth="1"/>
    <col min="3" max="6" width="3.1640625" bestFit="1" customWidth="1"/>
    <col min="7" max="11" width="3.1640625" style="1" bestFit="1" customWidth="1"/>
    <col min="12" max="12" width="3.1640625" style="1" customWidth="1"/>
    <col min="13" max="13" width="3.33203125" style="4" customWidth="1"/>
    <col min="14" max="16" width="1.83203125" style="4" customWidth="1"/>
    <col min="17" max="17" width="6.1640625" bestFit="1" customWidth="1"/>
    <col min="18" max="18" width="7.1640625" bestFit="1" customWidth="1"/>
    <col min="19" max="19" width="9.83203125" bestFit="1" customWidth="1"/>
    <col min="20" max="20" width="12.1640625" style="4" bestFit="1" customWidth="1"/>
    <col min="21" max="21" width="3.1640625" style="1" customWidth="1"/>
    <col min="22" max="24" width="2.33203125" style="1" bestFit="1" customWidth="1"/>
    <col min="25" max="28" width="2.33203125" bestFit="1" customWidth="1"/>
    <col min="29" max="29" width="4" customWidth="1"/>
    <col min="30" max="30" width="1.83203125" bestFit="1" customWidth="1"/>
    <col min="31" max="31" width="3" customWidth="1"/>
    <col min="32" max="32" width="1.6640625" customWidth="1"/>
    <col min="33" max="33" width="9" bestFit="1" customWidth="1"/>
    <col min="34" max="34" width="9" customWidth="1"/>
    <col min="35" max="35" width="4.83203125" style="1" bestFit="1" customWidth="1"/>
    <col min="36" max="36" width="9.6640625" style="1" bestFit="1" customWidth="1"/>
    <col min="37" max="37" width="8.6640625" style="1" bestFit="1" customWidth="1"/>
    <col min="38" max="38" width="8.6640625" style="1" customWidth="1"/>
    <col min="39" max="39" width="7.1640625" style="1" bestFit="1" customWidth="1"/>
    <col min="40" max="40" width="4.33203125" customWidth="1"/>
    <col min="41" max="41" width="4.1640625" bestFit="1" customWidth="1"/>
    <col min="42" max="42" width="7.1640625" customWidth="1"/>
    <col min="43" max="43" width="9" bestFit="1" customWidth="1"/>
    <col min="44" max="44" width="6.83203125" style="1" bestFit="1" customWidth="1"/>
    <col min="45" max="45" width="7.83203125" style="1" bestFit="1" customWidth="1"/>
    <col min="46" max="46" width="7.83203125" style="1" customWidth="1"/>
    <col min="47" max="47" width="6.5" style="1" bestFit="1" customWidth="1"/>
  </cols>
  <sheetData>
    <row r="1" spans="1:49">
      <c r="A1" s="6" t="s">
        <v>8</v>
      </c>
      <c r="B1" s="6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 t="s">
        <v>0</v>
      </c>
      <c r="N1" s="6"/>
      <c r="O1" s="6"/>
      <c r="P1" s="6"/>
      <c r="Q1" s="6" t="s">
        <v>1</v>
      </c>
      <c r="R1" s="6" t="s">
        <v>4</v>
      </c>
      <c r="S1" s="6" t="s">
        <v>21</v>
      </c>
      <c r="T1" s="6" t="s">
        <v>4</v>
      </c>
      <c r="U1" s="6" t="s">
        <v>5</v>
      </c>
      <c r="V1" s="6"/>
      <c r="W1" s="6"/>
      <c r="X1" s="6"/>
      <c r="Y1" s="6"/>
      <c r="Z1" s="6"/>
      <c r="AA1" s="6"/>
      <c r="AB1" s="6"/>
      <c r="AC1" s="6" t="s">
        <v>5</v>
      </c>
      <c r="AD1" s="6"/>
      <c r="AE1" s="6"/>
      <c r="AF1" s="6"/>
      <c r="AG1" s="6" t="s">
        <v>1</v>
      </c>
      <c r="AH1" s="6" t="s">
        <v>84</v>
      </c>
      <c r="AI1" s="6" t="s">
        <v>7</v>
      </c>
      <c r="AJ1" s="6" t="s">
        <v>4</v>
      </c>
      <c r="AK1" s="6"/>
      <c r="AL1" s="6" t="s">
        <v>19</v>
      </c>
      <c r="AM1" s="6" t="s">
        <v>4</v>
      </c>
      <c r="AN1" s="6" t="s">
        <v>5</v>
      </c>
      <c r="AO1" s="6"/>
      <c r="AP1" s="6" t="s">
        <v>5</v>
      </c>
      <c r="AQ1" s="6" t="s">
        <v>7</v>
      </c>
      <c r="AR1" s="6" t="s">
        <v>10</v>
      </c>
      <c r="AS1" s="6"/>
      <c r="AT1" s="6"/>
      <c r="AU1" s="6"/>
      <c r="AV1" s="6" t="s">
        <v>10</v>
      </c>
      <c r="AW1" s="6" t="s">
        <v>23</v>
      </c>
    </row>
    <row r="2" spans="1:49">
      <c r="A2" s="6"/>
      <c r="B2" s="7">
        <v>1</v>
      </c>
      <c r="C2" s="7">
        <v>2</v>
      </c>
      <c r="D2" s="7">
        <v>3</v>
      </c>
      <c r="E2" s="7">
        <v>4</v>
      </c>
      <c r="F2" s="7">
        <v>5</v>
      </c>
      <c r="G2" s="7">
        <v>6</v>
      </c>
      <c r="H2" s="7">
        <v>7</v>
      </c>
      <c r="I2" s="7">
        <v>8</v>
      </c>
      <c r="J2" s="7">
        <v>9</v>
      </c>
      <c r="K2" s="7">
        <v>10</v>
      </c>
      <c r="L2" s="7" t="s">
        <v>26</v>
      </c>
      <c r="M2" s="7" t="s">
        <v>19</v>
      </c>
      <c r="N2" s="7"/>
      <c r="O2" s="7"/>
      <c r="P2" s="7"/>
      <c r="Q2" s="7" t="s">
        <v>2</v>
      </c>
      <c r="R2" s="7" t="s">
        <v>3</v>
      </c>
      <c r="S2" s="7"/>
      <c r="T2" s="7" t="s">
        <v>20</v>
      </c>
      <c r="U2" s="7" t="s">
        <v>6</v>
      </c>
      <c r="V2" s="7">
        <v>5</v>
      </c>
      <c r="W2" s="7">
        <v>4</v>
      </c>
      <c r="X2" s="7">
        <v>3</v>
      </c>
      <c r="Y2" s="7" t="s">
        <v>6</v>
      </c>
      <c r="Z2" s="7">
        <v>5</v>
      </c>
      <c r="AA2" s="7">
        <v>4</v>
      </c>
      <c r="AB2" s="7">
        <v>3</v>
      </c>
      <c r="AC2" s="7" t="s">
        <v>20</v>
      </c>
      <c r="AD2" s="7"/>
      <c r="AE2" s="7"/>
      <c r="AF2" s="7"/>
      <c r="AG2" s="7" t="s">
        <v>19</v>
      </c>
      <c r="AH2" s="7" t="s">
        <v>85</v>
      </c>
      <c r="AI2" s="7" t="s">
        <v>27</v>
      </c>
      <c r="AJ2" s="7" t="s">
        <v>2</v>
      </c>
      <c r="AK2" s="7" t="s">
        <v>28</v>
      </c>
      <c r="AL2" s="7" t="s">
        <v>2</v>
      </c>
      <c r="AM2" s="7" t="s">
        <v>20</v>
      </c>
      <c r="AN2" s="7" t="s">
        <v>27</v>
      </c>
      <c r="AO2" s="7" t="s">
        <v>86</v>
      </c>
      <c r="AP2" s="7" t="s">
        <v>20</v>
      </c>
      <c r="AQ2" s="7" t="s">
        <v>19</v>
      </c>
      <c r="AR2" s="7" t="s">
        <v>29</v>
      </c>
      <c r="AS2" s="7" t="s">
        <v>11</v>
      </c>
      <c r="AT2" s="7" t="s">
        <v>12</v>
      </c>
      <c r="AU2" s="7" t="s">
        <v>19</v>
      </c>
      <c r="AV2" s="6" t="s">
        <v>20</v>
      </c>
      <c r="AW2" s="7" t="s">
        <v>19</v>
      </c>
    </row>
    <row r="3" spans="1:49">
      <c r="A3" t="s">
        <v>83</v>
      </c>
      <c r="B3" s="3">
        <v>10</v>
      </c>
      <c r="C3" s="3">
        <v>9</v>
      </c>
      <c r="D3" s="3">
        <v>10</v>
      </c>
      <c r="E3" s="3">
        <v>9</v>
      </c>
      <c r="F3" s="3">
        <v>8</v>
      </c>
      <c r="G3" s="2">
        <v>8</v>
      </c>
      <c r="H3" s="2">
        <v>9</v>
      </c>
      <c r="I3" s="2">
        <v>6</v>
      </c>
      <c r="J3" s="2">
        <v>5</v>
      </c>
      <c r="K3" s="2">
        <v>6</v>
      </c>
      <c r="L3" s="2"/>
      <c r="M3" s="8">
        <f>SUM(B3:K3)</f>
        <v>80</v>
      </c>
      <c r="N3" s="8" t="s">
        <v>24</v>
      </c>
      <c r="O3" s="8">
        <f>L3</f>
        <v>0</v>
      </c>
      <c r="P3" s="8" t="s">
        <v>6</v>
      </c>
      <c r="Q3" s="3">
        <v>66.19</v>
      </c>
      <c r="R3" s="3">
        <v>0</v>
      </c>
      <c r="S3" s="3">
        <f>Q3+(R3*5)</f>
        <v>66.19</v>
      </c>
      <c r="T3" s="5">
        <f>(28.3/S3)*100</f>
        <v>42.755703278440855</v>
      </c>
      <c r="U3" s="2">
        <v>4</v>
      </c>
      <c r="V3" s="2">
        <v>5</v>
      </c>
      <c r="W3" s="2">
        <v>1</v>
      </c>
      <c r="X3" s="2"/>
      <c r="Y3" s="3">
        <v>7</v>
      </c>
      <c r="Z3" s="3">
        <v>3</v>
      </c>
      <c r="AA3" s="3"/>
      <c r="AB3" s="3"/>
      <c r="AC3" s="5">
        <f>U3*5+V3*5+W3*4+X3*3+Y3*5+Z3*5+AA3*4+AB3*3</f>
        <v>99</v>
      </c>
      <c r="AD3" s="5" t="s">
        <v>24</v>
      </c>
      <c r="AE3" s="5">
        <f>U3+Y3</f>
        <v>11</v>
      </c>
      <c r="AF3" s="5" t="s">
        <v>6</v>
      </c>
      <c r="AG3" s="8">
        <f>(AC3+T3)/2</f>
        <v>70.877851639220424</v>
      </c>
      <c r="AH3" s="8">
        <v>29.55</v>
      </c>
      <c r="AI3" s="2">
        <v>10</v>
      </c>
      <c r="AJ3" s="2">
        <v>16.93</v>
      </c>
      <c r="AK3" s="2"/>
      <c r="AL3" s="2">
        <f>((10-AI3)*5) + AJ3</f>
        <v>16.93</v>
      </c>
      <c r="AM3" s="5">
        <f>(8.4/AL3)*100</f>
        <v>49.616066154754876</v>
      </c>
      <c r="AN3" s="3">
        <v>10</v>
      </c>
      <c r="AO3" s="3" t="s">
        <v>87</v>
      </c>
      <c r="AP3" s="5">
        <f>AN3/13*100</f>
        <v>76.923076923076934</v>
      </c>
      <c r="AQ3" s="8">
        <f>(AP3+AM3)/2</f>
        <v>63.269571538915905</v>
      </c>
      <c r="AR3" s="2">
        <v>4</v>
      </c>
      <c r="AS3" s="2">
        <v>7</v>
      </c>
      <c r="AT3" s="2">
        <v>2</v>
      </c>
      <c r="AU3" s="2">
        <f>AT3+AS3+AR3</f>
        <v>13</v>
      </c>
      <c r="AV3" s="22">
        <f t="shared" ref="AV3" si="0">(AR3+AS3+AT3)/28*100</f>
        <v>46.428571428571431</v>
      </c>
      <c r="AW3" s="11">
        <f>(AV3+AG3+M3+AQ3)/4</f>
        <v>65.143998651676938</v>
      </c>
    </row>
    <row r="4" spans="1:49">
      <c r="A4" t="s">
        <v>17</v>
      </c>
      <c r="B4" s="3">
        <v>10</v>
      </c>
      <c r="C4" s="3">
        <v>9</v>
      </c>
      <c r="D4" s="3">
        <v>9</v>
      </c>
      <c r="E4" s="3">
        <v>8</v>
      </c>
      <c r="F4" s="3">
        <v>9</v>
      </c>
      <c r="G4" s="2">
        <v>6</v>
      </c>
      <c r="H4" s="2">
        <v>7</v>
      </c>
      <c r="I4" s="2">
        <v>4</v>
      </c>
      <c r="J4" s="2">
        <v>6</v>
      </c>
      <c r="K4" s="2">
        <v>1</v>
      </c>
      <c r="L4" s="2">
        <v>1</v>
      </c>
      <c r="M4" s="8">
        <f t="shared" ref="M4:M27" si="1">SUM(B4:K4)</f>
        <v>69</v>
      </c>
      <c r="N4" s="8" t="s">
        <v>24</v>
      </c>
      <c r="O4" s="8">
        <f>L4</f>
        <v>1</v>
      </c>
      <c r="P4" s="8" t="s">
        <v>6</v>
      </c>
      <c r="Q4" s="3">
        <v>46.26</v>
      </c>
      <c r="R4" s="3">
        <v>0</v>
      </c>
      <c r="S4" s="3">
        <f t="shared" ref="S4:S24" si="2">Q4+(R4*5)</f>
        <v>46.26</v>
      </c>
      <c r="T4" s="5">
        <f t="shared" ref="T4:T24" si="3">(28.3/S4)*100</f>
        <v>61.175961954172074</v>
      </c>
      <c r="U4" s="2">
        <v>9</v>
      </c>
      <c r="V4" s="2">
        <v>1</v>
      </c>
      <c r="W4" s="2"/>
      <c r="X4" s="2"/>
      <c r="Y4" s="3">
        <v>7</v>
      </c>
      <c r="Z4" s="3">
        <v>3</v>
      </c>
      <c r="AA4" s="3"/>
      <c r="AB4" s="3"/>
      <c r="AC4" s="5">
        <f t="shared" ref="AC4:AC27" si="4">U4*5+V4*5+W4*4+X4*3+Y4*5+Z4*5+AA4*4+AB4*3</f>
        <v>100</v>
      </c>
      <c r="AD4" s="5" t="s">
        <v>24</v>
      </c>
      <c r="AE4" s="5">
        <f t="shared" ref="AE4:AE27" si="5">U4+Y4</f>
        <v>16</v>
      </c>
      <c r="AF4" s="5" t="s">
        <v>6</v>
      </c>
      <c r="AG4" s="8">
        <f t="shared" ref="AG4:AG27" si="6">(AC4+T4)/2</f>
        <v>80.587980977086033</v>
      </c>
      <c r="AH4" s="8"/>
      <c r="AI4" s="2">
        <v>10</v>
      </c>
      <c r="AJ4" s="2">
        <v>9.75</v>
      </c>
      <c r="AK4" s="2"/>
      <c r="AL4" s="2">
        <f t="shared" ref="AL4:AL24" si="7">((10-AI4)*5) + AJ4</f>
        <v>9.75</v>
      </c>
      <c r="AM4" s="5">
        <f t="shared" ref="AM4:AM24" si="8">(8.4/AL4)*100</f>
        <v>86.15384615384616</v>
      </c>
      <c r="AN4" s="3">
        <v>11</v>
      </c>
      <c r="AO4" s="3" t="s">
        <v>87</v>
      </c>
      <c r="AP4" s="5">
        <f t="shared" ref="AP4:AP24" si="9">AN4/13*100</f>
        <v>84.615384615384613</v>
      </c>
      <c r="AQ4" s="8">
        <f>(AP4+AM4)/2</f>
        <v>85.384615384615387</v>
      </c>
      <c r="AR4" s="2">
        <v>8</v>
      </c>
      <c r="AS4" s="2">
        <v>15</v>
      </c>
      <c r="AT4" s="2">
        <v>5</v>
      </c>
      <c r="AU4" s="20">
        <f t="shared" ref="AU4:AU26" si="10">AT4+AS4+AR4</f>
        <v>28</v>
      </c>
      <c r="AV4" s="21">
        <f>(AR4+AS4+AT4)/28*100</f>
        <v>100</v>
      </c>
      <c r="AW4" s="21">
        <f>(AV4+AG4+M4+AQ4)/4</f>
        <v>83.743149090425362</v>
      </c>
    </row>
    <row r="5" spans="1:49">
      <c r="A5" t="s">
        <v>88</v>
      </c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8">
        <f t="shared" si="1"/>
        <v>0</v>
      </c>
      <c r="N5" s="8" t="s">
        <v>24</v>
      </c>
      <c r="O5" s="8">
        <f t="shared" ref="O5:O27" si="11">L5</f>
        <v>0</v>
      </c>
      <c r="P5" s="8" t="s">
        <v>6</v>
      </c>
      <c r="Q5" s="3"/>
      <c r="R5" s="3"/>
      <c r="S5" s="3"/>
      <c r="T5" s="5">
        <v>0</v>
      </c>
      <c r="U5" s="2"/>
      <c r="V5" s="2"/>
      <c r="W5" s="2"/>
      <c r="X5" s="2"/>
      <c r="Y5" s="3"/>
      <c r="Z5" s="3"/>
      <c r="AA5" s="3"/>
      <c r="AB5" s="3"/>
      <c r="AC5" s="5">
        <f t="shared" si="4"/>
        <v>0</v>
      </c>
      <c r="AD5" s="5" t="s">
        <v>24</v>
      </c>
      <c r="AE5" s="5">
        <f t="shared" si="5"/>
        <v>0</v>
      </c>
      <c r="AF5" s="5" t="s">
        <v>6</v>
      </c>
      <c r="AG5" s="8">
        <f t="shared" si="6"/>
        <v>0</v>
      </c>
      <c r="AH5" s="8"/>
      <c r="AI5" s="2">
        <v>10</v>
      </c>
      <c r="AJ5" s="2">
        <v>9.84</v>
      </c>
      <c r="AK5" s="2"/>
      <c r="AL5" s="2">
        <f t="shared" si="7"/>
        <v>9.84</v>
      </c>
      <c r="AM5" s="5">
        <f t="shared" si="8"/>
        <v>85.365853658536594</v>
      </c>
      <c r="AN5" s="20">
        <v>13</v>
      </c>
      <c r="AO5" s="20" t="s">
        <v>87</v>
      </c>
      <c r="AP5" s="20">
        <f t="shared" si="9"/>
        <v>100</v>
      </c>
      <c r="AQ5" s="20">
        <f>(AP5+AM5)/2</f>
        <v>92.682926829268297</v>
      </c>
      <c r="AR5" s="2"/>
      <c r="AS5" s="2"/>
      <c r="AT5" s="2"/>
      <c r="AU5" s="2"/>
      <c r="AV5" s="22">
        <f t="shared" ref="AV5:AV26" si="12">(AR5+AS5+AT5)/28*100</f>
        <v>0</v>
      </c>
      <c r="AW5" s="11">
        <f>(AV5+AG5+M5+AQ5)/4</f>
        <v>23.170731707317074</v>
      </c>
    </row>
    <row r="6" spans="1:49">
      <c r="A6" t="s">
        <v>89</v>
      </c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8">
        <f t="shared" si="1"/>
        <v>0</v>
      </c>
      <c r="N6" s="8" t="s">
        <v>24</v>
      </c>
      <c r="O6" s="8">
        <f t="shared" si="11"/>
        <v>0</v>
      </c>
      <c r="P6" s="8" t="s">
        <v>6</v>
      </c>
      <c r="Q6" s="3"/>
      <c r="R6" s="3"/>
      <c r="S6" s="3"/>
      <c r="T6" s="5">
        <v>0</v>
      </c>
      <c r="U6" s="2"/>
      <c r="V6" s="2"/>
      <c r="W6" s="2"/>
      <c r="X6" s="2"/>
      <c r="Y6" s="3"/>
      <c r="Z6" s="3"/>
      <c r="AA6" s="3"/>
      <c r="AB6" s="3"/>
      <c r="AC6" s="5">
        <f t="shared" si="4"/>
        <v>0</v>
      </c>
      <c r="AD6" s="5" t="s">
        <v>24</v>
      </c>
      <c r="AE6" s="5">
        <f t="shared" si="5"/>
        <v>0</v>
      </c>
      <c r="AF6" s="5" t="s">
        <v>6</v>
      </c>
      <c r="AG6" s="8">
        <f t="shared" si="6"/>
        <v>0</v>
      </c>
      <c r="AH6" s="8"/>
      <c r="AI6" s="2">
        <v>10</v>
      </c>
      <c r="AJ6" s="2">
        <v>15.97</v>
      </c>
      <c r="AK6" s="2"/>
      <c r="AL6" s="2">
        <f t="shared" si="7"/>
        <v>15.97</v>
      </c>
      <c r="AM6" s="5">
        <f t="shared" si="8"/>
        <v>52.59862241703194</v>
      </c>
      <c r="AN6" s="3">
        <v>7</v>
      </c>
      <c r="AO6" s="3" t="s">
        <v>90</v>
      </c>
      <c r="AP6" s="5">
        <f t="shared" si="9"/>
        <v>53.846153846153847</v>
      </c>
      <c r="AQ6" s="8">
        <f>(AP6+AM6)/2</f>
        <v>53.222388131592894</v>
      </c>
      <c r="AR6" s="2"/>
      <c r="AS6" s="2"/>
      <c r="AT6" s="2"/>
      <c r="AU6" s="2"/>
      <c r="AV6" s="22">
        <f t="shared" si="12"/>
        <v>0</v>
      </c>
      <c r="AW6" s="11">
        <f>(AV6+AG6+M6+AQ6)/4</f>
        <v>13.305597032898223</v>
      </c>
    </row>
    <row r="7" spans="1:49">
      <c r="A7" t="s">
        <v>15</v>
      </c>
      <c r="B7" s="3">
        <v>9</v>
      </c>
      <c r="C7" s="3">
        <v>8</v>
      </c>
      <c r="D7" s="3">
        <v>8</v>
      </c>
      <c r="E7" s="3">
        <v>7</v>
      </c>
      <c r="F7" s="3">
        <v>6</v>
      </c>
      <c r="G7" s="2">
        <v>5</v>
      </c>
      <c r="H7" s="2">
        <v>6</v>
      </c>
      <c r="I7" s="2">
        <v>6</v>
      </c>
      <c r="J7" s="2">
        <v>0</v>
      </c>
      <c r="K7" s="2">
        <v>1</v>
      </c>
      <c r="L7" s="2"/>
      <c r="M7" s="8">
        <f t="shared" si="1"/>
        <v>56</v>
      </c>
      <c r="N7" s="8" t="s">
        <v>24</v>
      </c>
      <c r="O7" s="8">
        <f t="shared" si="11"/>
        <v>0</v>
      </c>
      <c r="P7" s="8" t="s">
        <v>6</v>
      </c>
      <c r="Q7" s="3">
        <v>28.3</v>
      </c>
      <c r="R7" s="3">
        <v>0</v>
      </c>
      <c r="S7" s="20">
        <f t="shared" si="2"/>
        <v>28.3</v>
      </c>
      <c r="T7" s="5">
        <f t="shared" si="3"/>
        <v>100</v>
      </c>
      <c r="U7" s="2">
        <v>10</v>
      </c>
      <c r="V7" s="2"/>
      <c r="W7" s="2"/>
      <c r="X7" s="2"/>
      <c r="Y7" s="3">
        <v>7</v>
      </c>
      <c r="Z7" s="3">
        <v>3</v>
      </c>
      <c r="AA7" s="3"/>
      <c r="AB7" s="3"/>
      <c r="AC7" s="20">
        <f t="shared" si="4"/>
        <v>100</v>
      </c>
      <c r="AD7" s="20" t="s">
        <v>24</v>
      </c>
      <c r="AE7" s="20">
        <f t="shared" si="5"/>
        <v>17</v>
      </c>
      <c r="AF7" s="20" t="s">
        <v>6</v>
      </c>
      <c r="AG7" s="20">
        <f t="shared" si="6"/>
        <v>100</v>
      </c>
      <c r="AH7" s="20">
        <v>5.78</v>
      </c>
      <c r="AI7" s="2">
        <v>10</v>
      </c>
      <c r="AJ7" s="2">
        <v>8.4</v>
      </c>
      <c r="AK7" s="2"/>
      <c r="AL7" s="20">
        <f t="shared" si="7"/>
        <v>8.4</v>
      </c>
      <c r="AM7" s="5">
        <f t="shared" si="8"/>
        <v>100</v>
      </c>
      <c r="AN7" s="3">
        <v>5</v>
      </c>
      <c r="AO7" s="3" t="s">
        <v>90</v>
      </c>
      <c r="AP7" s="5">
        <f t="shared" si="9"/>
        <v>38.461538461538467</v>
      </c>
      <c r="AQ7" s="8">
        <f>(AP7+AM7)/2</f>
        <v>69.230769230769226</v>
      </c>
      <c r="AR7" s="2">
        <v>8</v>
      </c>
      <c r="AS7" s="2">
        <v>7</v>
      </c>
      <c r="AT7" s="2">
        <v>3</v>
      </c>
      <c r="AU7" s="2">
        <f t="shared" si="10"/>
        <v>18</v>
      </c>
      <c r="AV7" s="22">
        <f t="shared" si="12"/>
        <v>64.285714285714292</v>
      </c>
      <c r="AW7" s="11">
        <f>(AV7+AG7+M7+AQ7)/4</f>
        <v>72.379120879120876</v>
      </c>
    </row>
    <row r="8" spans="1:49">
      <c r="A8" t="s">
        <v>25</v>
      </c>
      <c r="B8" s="3">
        <v>10</v>
      </c>
      <c r="C8" s="3">
        <v>9</v>
      </c>
      <c r="D8" s="3">
        <v>10</v>
      </c>
      <c r="E8" s="3">
        <v>9</v>
      </c>
      <c r="F8" s="3">
        <v>9</v>
      </c>
      <c r="G8" s="2">
        <v>6</v>
      </c>
      <c r="H8" s="2">
        <v>10</v>
      </c>
      <c r="I8" s="2">
        <v>9</v>
      </c>
      <c r="J8" s="2">
        <v>7</v>
      </c>
      <c r="K8" s="2">
        <v>6</v>
      </c>
      <c r="L8" s="2">
        <v>2</v>
      </c>
      <c r="M8" s="8">
        <f t="shared" si="1"/>
        <v>85</v>
      </c>
      <c r="N8" s="8" t="s">
        <v>24</v>
      </c>
      <c r="O8" s="8">
        <f t="shared" si="11"/>
        <v>2</v>
      </c>
      <c r="P8" s="8" t="s">
        <v>6</v>
      </c>
      <c r="Q8" s="3">
        <v>110.94</v>
      </c>
      <c r="R8" s="3">
        <v>0</v>
      </c>
      <c r="S8" s="3">
        <f t="shared" si="2"/>
        <v>110.94</v>
      </c>
      <c r="T8" s="5">
        <f t="shared" si="3"/>
        <v>25.509284297818642</v>
      </c>
      <c r="U8" s="2">
        <v>4</v>
      </c>
      <c r="V8" s="2">
        <v>3</v>
      </c>
      <c r="W8" s="2">
        <v>2</v>
      </c>
      <c r="X8" s="2">
        <v>1</v>
      </c>
      <c r="Y8" s="3">
        <v>4</v>
      </c>
      <c r="Z8" s="3">
        <v>6</v>
      </c>
      <c r="AA8" s="3"/>
      <c r="AB8" s="3"/>
      <c r="AC8" s="5">
        <f t="shared" si="4"/>
        <v>96</v>
      </c>
      <c r="AD8" s="5" t="s">
        <v>24</v>
      </c>
      <c r="AE8" s="5">
        <f t="shared" si="5"/>
        <v>8</v>
      </c>
      <c r="AF8" s="5" t="s">
        <v>6</v>
      </c>
      <c r="AG8" s="8">
        <f t="shared" si="6"/>
        <v>60.754642148909319</v>
      </c>
      <c r="AH8" s="8">
        <v>64.95</v>
      </c>
      <c r="AI8" s="2">
        <v>10</v>
      </c>
      <c r="AJ8" s="2">
        <v>80.97</v>
      </c>
      <c r="AK8" s="2"/>
      <c r="AL8" s="2">
        <f t="shared" si="7"/>
        <v>80.97</v>
      </c>
      <c r="AM8" s="5">
        <f t="shared" si="8"/>
        <v>10.374212671359762</v>
      </c>
      <c r="AN8" s="3">
        <v>12</v>
      </c>
      <c r="AO8" s="3" t="s">
        <v>90</v>
      </c>
      <c r="AP8" s="5">
        <f t="shared" si="9"/>
        <v>92.307692307692307</v>
      </c>
      <c r="AQ8" s="8">
        <f>(AP8+AM8)/2</f>
        <v>51.340952489526032</v>
      </c>
      <c r="AR8" s="2">
        <v>7</v>
      </c>
      <c r="AS8" s="2">
        <v>9</v>
      </c>
      <c r="AT8" s="2">
        <v>3</v>
      </c>
      <c r="AU8" s="2">
        <f t="shared" si="10"/>
        <v>19</v>
      </c>
      <c r="AV8" s="22">
        <f t="shared" si="12"/>
        <v>67.857142857142861</v>
      </c>
      <c r="AW8" s="11">
        <f>(AV8+AG8+M8+AQ8)/4</f>
        <v>66.238184373894555</v>
      </c>
    </row>
    <row r="9" spans="1:49">
      <c r="A9" t="s">
        <v>91</v>
      </c>
      <c r="B9" s="3">
        <v>10</v>
      </c>
      <c r="C9" s="3">
        <v>10</v>
      </c>
      <c r="D9" s="3">
        <v>10</v>
      </c>
      <c r="E9" s="3">
        <v>8</v>
      </c>
      <c r="F9" s="3">
        <v>10</v>
      </c>
      <c r="G9" s="2">
        <v>9</v>
      </c>
      <c r="H9" s="2">
        <v>10</v>
      </c>
      <c r="I9" s="2">
        <v>9</v>
      </c>
      <c r="J9" s="2">
        <v>6</v>
      </c>
      <c r="K9" s="2">
        <v>6</v>
      </c>
      <c r="L9" s="2">
        <v>4</v>
      </c>
      <c r="M9" s="8">
        <f t="shared" si="1"/>
        <v>88</v>
      </c>
      <c r="N9" s="8" t="s">
        <v>24</v>
      </c>
      <c r="O9" s="8">
        <f t="shared" si="11"/>
        <v>4</v>
      </c>
      <c r="P9" s="8" t="s">
        <v>6</v>
      </c>
      <c r="Q9" s="3"/>
      <c r="R9" s="3"/>
      <c r="S9" s="3"/>
      <c r="T9" s="5">
        <v>0</v>
      </c>
      <c r="U9" s="2"/>
      <c r="V9" s="2"/>
      <c r="W9" s="2"/>
      <c r="X9" s="2"/>
      <c r="Y9" s="3"/>
      <c r="Z9" s="3"/>
      <c r="AA9" s="3"/>
      <c r="AB9" s="3"/>
      <c r="AC9" s="5">
        <f t="shared" si="4"/>
        <v>0</v>
      </c>
      <c r="AD9" s="5" t="s">
        <v>24</v>
      </c>
      <c r="AE9" s="5">
        <f t="shared" si="5"/>
        <v>0</v>
      </c>
      <c r="AF9" s="5" t="s">
        <v>6</v>
      </c>
      <c r="AG9" s="8">
        <f t="shared" si="6"/>
        <v>0</v>
      </c>
      <c r="AH9" s="8"/>
      <c r="AI9" s="2">
        <v>5</v>
      </c>
      <c r="AJ9" s="2">
        <v>94.32</v>
      </c>
      <c r="AK9" s="2">
        <v>5</v>
      </c>
      <c r="AL9" s="2">
        <f t="shared" si="7"/>
        <v>119.32</v>
      </c>
      <c r="AM9" s="5">
        <f t="shared" si="8"/>
        <v>7.0398927254441839</v>
      </c>
      <c r="AN9" s="3">
        <v>8</v>
      </c>
      <c r="AO9" s="3" t="s">
        <v>90</v>
      </c>
      <c r="AP9" s="5">
        <f t="shared" si="9"/>
        <v>61.53846153846154</v>
      </c>
      <c r="AQ9" s="8">
        <f>(AP9+AM9)/2</f>
        <v>34.289177131952862</v>
      </c>
      <c r="AR9" s="2"/>
      <c r="AS9" s="2"/>
      <c r="AT9" s="2"/>
      <c r="AU9" s="2"/>
      <c r="AV9" s="22">
        <f t="shared" si="12"/>
        <v>0</v>
      </c>
      <c r="AW9" s="11">
        <f>(AV9+AG9+M9+AQ9)/4</f>
        <v>30.572294282988217</v>
      </c>
    </row>
    <row r="10" spans="1:49">
      <c r="A10" t="s">
        <v>92</v>
      </c>
      <c r="B10" s="3">
        <v>10</v>
      </c>
      <c r="C10" s="3">
        <v>10</v>
      </c>
      <c r="D10" s="3">
        <v>10</v>
      </c>
      <c r="E10" s="3">
        <v>9</v>
      </c>
      <c r="F10" s="3">
        <v>9</v>
      </c>
      <c r="G10" s="2">
        <v>8</v>
      </c>
      <c r="H10" s="2">
        <v>6</v>
      </c>
      <c r="I10" s="2">
        <v>8</v>
      </c>
      <c r="J10" s="2">
        <v>9</v>
      </c>
      <c r="K10" s="2">
        <v>9</v>
      </c>
      <c r="L10" s="2">
        <v>2</v>
      </c>
      <c r="M10" s="8">
        <f t="shared" si="1"/>
        <v>88</v>
      </c>
      <c r="N10" s="8" t="s">
        <v>24</v>
      </c>
      <c r="O10" s="8">
        <f t="shared" si="11"/>
        <v>2</v>
      </c>
      <c r="P10" s="8" t="s">
        <v>6</v>
      </c>
      <c r="Q10" s="3"/>
      <c r="R10" s="3"/>
      <c r="S10" s="3"/>
      <c r="T10" s="5">
        <v>0</v>
      </c>
      <c r="U10" s="2"/>
      <c r="V10" s="2"/>
      <c r="W10" s="2"/>
      <c r="X10" s="2"/>
      <c r="Y10" s="3"/>
      <c r="Z10" s="3"/>
      <c r="AA10" s="3"/>
      <c r="AB10" s="3"/>
      <c r="AC10" s="5">
        <f t="shared" si="4"/>
        <v>0</v>
      </c>
      <c r="AD10" s="5" t="s">
        <v>24</v>
      </c>
      <c r="AE10" s="5">
        <f t="shared" si="5"/>
        <v>0</v>
      </c>
      <c r="AF10" s="5" t="s">
        <v>6</v>
      </c>
      <c r="AG10" s="8">
        <f t="shared" si="6"/>
        <v>0</v>
      </c>
      <c r="AH10" s="8"/>
      <c r="AI10" s="2"/>
      <c r="AJ10" s="2"/>
      <c r="AK10" s="2"/>
      <c r="AL10" s="2"/>
      <c r="AM10" s="5">
        <v>0</v>
      </c>
      <c r="AN10" s="3"/>
      <c r="AO10" s="3"/>
      <c r="AP10" s="5">
        <f t="shared" si="9"/>
        <v>0</v>
      </c>
      <c r="AQ10" s="8">
        <f>(AP10+AM10)/2</f>
        <v>0</v>
      </c>
      <c r="AR10" s="2"/>
      <c r="AS10" s="2"/>
      <c r="AT10" s="2"/>
      <c r="AU10" s="2"/>
      <c r="AV10" s="22">
        <f t="shared" si="12"/>
        <v>0</v>
      </c>
      <c r="AW10" s="11">
        <f>(AV10+AG10+M10+AQ10)/4</f>
        <v>22</v>
      </c>
    </row>
    <row r="11" spans="1:49">
      <c r="A11" t="s">
        <v>93</v>
      </c>
      <c r="B11" s="3">
        <v>10</v>
      </c>
      <c r="C11" s="3">
        <v>9</v>
      </c>
      <c r="D11" s="3">
        <v>10</v>
      </c>
      <c r="E11" s="3">
        <v>9</v>
      </c>
      <c r="F11" s="3">
        <v>10</v>
      </c>
      <c r="G11" s="2">
        <v>8</v>
      </c>
      <c r="H11" s="2">
        <v>9</v>
      </c>
      <c r="I11" s="2">
        <v>9</v>
      </c>
      <c r="J11" s="2">
        <v>10</v>
      </c>
      <c r="K11" s="2">
        <v>8</v>
      </c>
      <c r="L11" s="2"/>
      <c r="M11" s="20">
        <f t="shared" si="1"/>
        <v>92</v>
      </c>
      <c r="N11" s="20" t="s">
        <v>24</v>
      </c>
      <c r="O11" s="20">
        <f t="shared" si="11"/>
        <v>0</v>
      </c>
      <c r="P11" s="20" t="s">
        <v>6</v>
      </c>
      <c r="Q11" s="3"/>
      <c r="R11" s="12"/>
      <c r="S11" s="12"/>
      <c r="T11" s="5">
        <v>0</v>
      </c>
      <c r="U11" s="2"/>
      <c r="V11" s="2"/>
      <c r="W11" s="2"/>
      <c r="X11" s="2"/>
      <c r="Y11" s="3"/>
      <c r="Z11" s="3"/>
      <c r="AA11" s="3"/>
      <c r="AB11" s="3"/>
      <c r="AC11" s="5">
        <f t="shared" si="4"/>
        <v>0</v>
      </c>
      <c r="AD11" s="5" t="s">
        <v>24</v>
      </c>
      <c r="AE11" s="5">
        <f t="shared" si="5"/>
        <v>0</v>
      </c>
      <c r="AF11" s="5" t="s">
        <v>6</v>
      </c>
      <c r="AG11" s="8">
        <f t="shared" si="6"/>
        <v>0</v>
      </c>
      <c r="AH11" s="8"/>
      <c r="AI11" s="2"/>
      <c r="AJ11" s="2"/>
      <c r="AK11" s="2"/>
      <c r="AL11" s="2"/>
      <c r="AM11" s="5">
        <v>0</v>
      </c>
      <c r="AN11" s="3"/>
      <c r="AO11" s="3"/>
      <c r="AP11" s="5">
        <f t="shared" si="9"/>
        <v>0</v>
      </c>
      <c r="AQ11" s="8">
        <f>(AP11+AM11)/2</f>
        <v>0</v>
      </c>
      <c r="AR11" s="2"/>
      <c r="AS11" s="2"/>
      <c r="AT11" s="2"/>
      <c r="AU11" s="2"/>
      <c r="AV11" s="22">
        <f t="shared" si="12"/>
        <v>0</v>
      </c>
      <c r="AW11" s="11">
        <f>(AV11+AG11+M11+AQ11)/4</f>
        <v>23</v>
      </c>
    </row>
    <row r="12" spans="1:49">
      <c r="A12" t="s">
        <v>94</v>
      </c>
      <c r="B12" s="3"/>
      <c r="C12" s="3"/>
      <c r="D12" s="3"/>
      <c r="E12" s="3"/>
      <c r="F12" s="3"/>
      <c r="G12" s="2"/>
      <c r="H12" s="2"/>
      <c r="I12" s="2"/>
      <c r="J12" s="2"/>
      <c r="K12" s="2"/>
      <c r="L12" s="2"/>
      <c r="M12" s="8">
        <f t="shared" si="1"/>
        <v>0</v>
      </c>
      <c r="N12" s="8" t="s">
        <v>24</v>
      </c>
      <c r="O12" s="8">
        <f t="shared" si="11"/>
        <v>0</v>
      </c>
      <c r="P12" s="8" t="s">
        <v>6</v>
      </c>
      <c r="Q12" s="3">
        <v>126.21</v>
      </c>
      <c r="R12" s="12">
        <v>0</v>
      </c>
      <c r="S12" s="12">
        <f t="shared" si="2"/>
        <v>126.21</v>
      </c>
      <c r="T12" s="5">
        <f t="shared" si="3"/>
        <v>22.422945883844388</v>
      </c>
      <c r="U12" s="2">
        <v>5</v>
      </c>
      <c r="V12" s="2">
        <v>5</v>
      </c>
      <c r="W12" s="2"/>
      <c r="X12" s="2"/>
      <c r="Y12" s="3">
        <v>2</v>
      </c>
      <c r="Z12" s="3">
        <v>5</v>
      </c>
      <c r="AA12" s="3">
        <v>3</v>
      </c>
      <c r="AB12" s="3"/>
      <c r="AC12" s="5">
        <f t="shared" si="4"/>
        <v>97</v>
      </c>
      <c r="AD12" s="5" t="s">
        <v>24</v>
      </c>
      <c r="AE12" s="5">
        <f t="shared" si="5"/>
        <v>7</v>
      </c>
      <c r="AF12" s="5" t="s">
        <v>6</v>
      </c>
      <c r="AG12" s="8">
        <f t="shared" si="6"/>
        <v>59.711472941922196</v>
      </c>
      <c r="AH12" s="8"/>
      <c r="AI12" s="2">
        <v>10</v>
      </c>
      <c r="AJ12" s="2">
        <v>60</v>
      </c>
      <c r="AK12" s="2"/>
      <c r="AL12" s="2">
        <f t="shared" si="7"/>
        <v>60</v>
      </c>
      <c r="AM12" s="5">
        <f t="shared" si="8"/>
        <v>14.000000000000002</v>
      </c>
      <c r="AN12" s="3">
        <v>10</v>
      </c>
      <c r="AO12" s="3" t="s">
        <v>87</v>
      </c>
      <c r="AP12" s="5">
        <f t="shared" si="9"/>
        <v>76.923076923076934</v>
      </c>
      <c r="AQ12" s="8">
        <f>(AP12+AM12)/2</f>
        <v>45.461538461538467</v>
      </c>
      <c r="AR12" s="2"/>
      <c r="AS12" s="2"/>
      <c r="AT12" s="2"/>
      <c r="AU12" s="2"/>
      <c r="AV12" s="22">
        <f t="shared" si="12"/>
        <v>0</v>
      </c>
      <c r="AW12" s="11">
        <f>(AV12+AG12+M12+AQ12)/4</f>
        <v>26.293252850865166</v>
      </c>
    </row>
    <row r="13" spans="1:49">
      <c r="A13" t="s">
        <v>95</v>
      </c>
      <c r="B13" s="3"/>
      <c r="C13" s="3"/>
      <c r="D13" s="3"/>
      <c r="E13" s="3"/>
      <c r="F13" s="3"/>
      <c r="G13" s="2"/>
      <c r="H13" s="2"/>
      <c r="I13" s="2"/>
      <c r="J13" s="2"/>
      <c r="K13" s="2"/>
      <c r="L13" s="2"/>
      <c r="M13" s="8">
        <f t="shared" si="1"/>
        <v>0</v>
      </c>
      <c r="N13" s="8" t="s">
        <v>24</v>
      </c>
      <c r="O13" s="8">
        <f t="shared" si="11"/>
        <v>0</v>
      </c>
      <c r="P13" s="8" t="s">
        <v>6</v>
      </c>
      <c r="Q13" s="3">
        <v>59.66</v>
      </c>
      <c r="R13" s="12">
        <v>0</v>
      </c>
      <c r="S13" s="12">
        <f t="shared" si="2"/>
        <v>59.66</v>
      </c>
      <c r="T13" s="5">
        <f t="shared" si="3"/>
        <v>47.435467650016768</v>
      </c>
      <c r="U13" s="2">
        <v>3</v>
      </c>
      <c r="V13" s="2">
        <v>7</v>
      </c>
      <c r="W13" s="2"/>
      <c r="X13" s="2"/>
      <c r="Y13" s="3">
        <v>5</v>
      </c>
      <c r="Z13" s="3">
        <v>5</v>
      </c>
      <c r="AA13" s="3"/>
      <c r="AB13" s="3"/>
      <c r="AC13" s="5">
        <f t="shared" si="4"/>
        <v>100</v>
      </c>
      <c r="AD13" s="5" t="s">
        <v>24</v>
      </c>
      <c r="AE13" s="5">
        <f t="shared" si="5"/>
        <v>8</v>
      </c>
      <c r="AF13" s="5" t="s">
        <v>6</v>
      </c>
      <c r="AG13" s="8">
        <f t="shared" si="6"/>
        <v>73.717733825008381</v>
      </c>
      <c r="AH13" s="8"/>
      <c r="AI13" s="2">
        <v>10</v>
      </c>
      <c r="AJ13" s="2">
        <v>16.93</v>
      </c>
      <c r="AK13" s="2"/>
      <c r="AL13" s="2">
        <f t="shared" si="7"/>
        <v>16.93</v>
      </c>
      <c r="AM13" s="5">
        <f t="shared" si="8"/>
        <v>49.616066154754876</v>
      </c>
      <c r="AN13" s="3">
        <v>7</v>
      </c>
      <c r="AO13" s="3" t="s">
        <v>90</v>
      </c>
      <c r="AP13" s="5">
        <f t="shared" si="9"/>
        <v>53.846153846153847</v>
      </c>
      <c r="AQ13" s="8">
        <f>(AP13+AM13)/2</f>
        <v>51.731110000454365</v>
      </c>
      <c r="AR13" s="2"/>
      <c r="AS13" s="2"/>
      <c r="AT13" s="2"/>
      <c r="AU13" s="2"/>
      <c r="AV13" s="22">
        <f t="shared" si="12"/>
        <v>0</v>
      </c>
      <c r="AW13" s="11">
        <f>(AV13+AG13+M13+AQ13)/4</f>
        <v>31.362210956365686</v>
      </c>
    </row>
    <row r="14" spans="1:49">
      <c r="A14" t="s">
        <v>96</v>
      </c>
      <c r="B14" s="3"/>
      <c r="C14" s="3"/>
      <c r="D14" s="3"/>
      <c r="E14" s="3"/>
      <c r="F14" s="3"/>
      <c r="G14" s="2"/>
      <c r="H14" s="2"/>
      <c r="I14" s="2"/>
      <c r="J14" s="2"/>
      <c r="K14" s="2"/>
      <c r="L14" s="2"/>
      <c r="M14" s="8">
        <f t="shared" si="1"/>
        <v>0</v>
      </c>
      <c r="N14" s="8" t="s">
        <v>24</v>
      </c>
      <c r="O14" s="8">
        <f t="shared" si="11"/>
        <v>0</v>
      </c>
      <c r="P14" s="8" t="s">
        <v>6</v>
      </c>
      <c r="Q14" s="3">
        <v>331.1</v>
      </c>
      <c r="R14" s="12">
        <v>0</v>
      </c>
      <c r="S14" s="12">
        <f t="shared" si="2"/>
        <v>331.1</v>
      </c>
      <c r="T14" s="5">
        <f t="shared" si="3"/>
        <v>8.5472666868015708</v>
      </c>
      <c r="U14" s="2">
        <v>6</v>
      </c>
      <c r="V14" s="2">
        <v>3</v>
      </c>
      <c r="W14" s="2">
        <v>1</v>
      </c>
      <c r="X14" s="2"/>
      <c r="Y14" s="3"/>
      <c r="Z14" s="3">
        <v>2</v>
      </c>
      <c r="AA14" s="3">
        <v>1</v>
      </c>
      <c r="AB14" s="3"/>
      <c r="AC14" s="5">
        <f t="shared" si="4"/>
        <v>63</v>
      </c>
      <c r="AD14" s="5" t="s">
        <v>24</v>
      </c>
      <c r="AE14" s="5">
        <f t="shared" si="5"/>
        <v>6</v>
      </c>
      <c r="AF14" s="5" t="s">
        <v>6</v>
      </c>
      <c r="AG14" s="8">
        <f t="shared" si="6"/>
        <v>35.773633343400789</v>
      </c>
      <c r="AH14" s="8"/>
      <c r="AI14" s="2">
        <v>4</v>
      </c>
      <c r="AJ14" s="2">
        <v>120</v>
      </c>
      <c r="AK14" s="2">
        <v>6</v>
      </c>
      <c r="AL14" s="2">
        <f t="shared" si="7"/>
        <v>150</v>
      </c>
      <c r="AM14" s="5">
        <f t="shared" si="8"/>
        <v>5.6000000000000005</v>
      </c>
      <c r="AN14" s="3">
        <v>4</v>
      </c>
      <c r="AO14" s="3" t="s">
        <v>90</v>
      </c>
      <c r="AP14" s="5">
        <f t="shared" si="9"/>
        <v>30.76923076923077</v>
      </c>
      <c r="AQ14" s="8">
        <f>(AP14+AM14)/2</f>
        <v>18.184615384615384</v>
      </c>
      <c r="AR14" s="2"/>
      <c r="AS14" s="2"/>
      <c r="AT14" s="2"/>
      <c r="AU14" s="2"/>
      <c r="AV14" s="22">
        <f t="shared" si="12"/>
        <v>0</v>
      </c>
      <c r="AW14" s="11">
        <f>(AV14+AG14+M14+AQ14)/4</f>
        <v>13.489562182004043</v>
      </c>
    </row>
    <row r="15" spans="1:49">
      <c r="A15" t="s">
        <v>42</v>
      </c>
      <c r="B15" s="3"/>
      <c r="C15" s="3"/>
      <c r="D15" s="3"/>
      <c r="E15" s="3"/>
      <c r="F15" s="3"/>
      <c r="G15" s="2"/>
      <c r="H15" s="2"/>
      <c r="I15" s="2"/>
      <c r="J15" s="2"/>
      <c r="K15" s="2"/>
      <c r="L15" s="2"/>
      <c r="M15" s="8">
        <f t="shared" si="1"/>
        <v>0</v>
      </c>
      <c r="N15" s="8" t="s">
        <v>24</v>
      </c>
      <c r="O15" s="8">
        <f t="shared" si="11"/>
        <v>0</v>
      </c>
      <c r="P15" s="8" t="s">
        <v>6</v>
      </c>
      <c r="Q15" s="3">
        <v>106.09</v>
      </c>
      <c r="R15" s="12">
        <v>14</v>
      </c>
      <c r="S15" s="12">
        <f t="shared" si="2"/>
        <v>176.09</v>
      </c>
      <c r="T15" s="5">
        <f t="shared" si="3"/>
        <v>16.071327162246579</v>
      </c>
      <c r="U15" s="2"/>
      <c r="V15" s="2">
        <v>1</v>
      </c>
      <c r="W15" s="2">
        <v>3</v>
      </c>
      <c r="X15" s="2">
        <v>5</v>
      </c>
      <c r="Y15" s="3">
        <v>1</v>
      </c>
      <c r="Z15" s="3">
        <v>5</v>
      </c>
      <c r="AA15" s="3">
        <v>3</v>
      </c>
      <c r="AB15" s="3">
        <v>1</v>
      </c>
      <c r="AC15" s="5">
        <f t="shared" si="4"/>
        <v>77</v>
      </c>
      <c r="AD15" s="5" t="s">
        <v>24</v>
      </c>
      <c r="AE15" s="5">
        <f t="shared" si="5"/>
        <v>1</v>
      </c>
      <c r="AF15" s="5" t="s">
        <v>6</v>
      </c>
      <c r="AG15" s="8">
        <f t="shared" si="6"/>
        <v>46.535663581123288</v>
      </c>
      <c r="AH15" s="8"/>
      <c r="AI15" s="2">
        <v>3</v>
      </c>
      <c r="AJ15" s="2">
        <v>120</v>
      </c>
      <c r="AK15" s="2">
        <v>7</v>
      </c>
      <c r="AL15" s="2">
        <f t="shared" si="7"/>
        <v>155</v>
      </c>
      <c r="AM15" s="5">
        <f t="shared" si="8"/>
        <v>5.4193548387096779</v>
      </c>
      <c r="AN15" s="3">
        <v>3</v>
      </c>
      <c r="AO15" s="3" t="s">
        <v>90</v>
      </c>
      <c r="AP15" s="5">
        <f t="shared" si="9"/>
        <v>23.076923076923077</v>
      </c>
      <c r="AQ15" s="8">
        <f>(AP15+AM15)/2</f>
        <v>14.248138957816376</v>
      </c>
      <c r="AR15" s="2">
        <v>7</v>
      </c>
      <c r="AS15" s="2">
        <v>8</v>
      </c>
      <c r="AT15" s="2">
        <v>0</v>
      </c>
      <c r="AU15" s="2">
        <f t="shared" si="10"/>
        <v>15</v>
      </c>
      <c r="AV15" s="22">
        <f t="shared" si="12"/>
        <v>53.571428571428569</v>
      </c>
      <c r="AW15" s="11">
        <f>(AV15+AG15+M15+AQ15)/4</f>
        <v>28.588807777592059</v>
      </c>
    </row>
    <row r="16" spans="1:49">
      <c r="A16" t="s">
        <v>97</v>
      </c>
      <c r="B16" s="3"/>
      <c r="C16" s="3"/>
      <c r="D16" s="3"/>
      <c r="E16" s="3"/>
      <c r="F16" s="3"/>
      <c r="G16" s="2"/>
      <c r="H16" s="2"/>
      <c r="I16" s="2"/>
      <c r="J16" s="2"/>
      <c r="K16" s="2"/>
      <c r="L16" s="2"/>
      <c r="M16" s="8">
        <f t="shared" si="1"/>
        <v>0</v>
      </c>
      <c r="N16" s="8" t="s">
        <v>24</v>
      </c>
      <c r="O16" s="8">
        <f t="shared" si="11"/>
        <v>0</v>
      </c>
      <c r="P16" s="8" t="s">
        <v>6</v>
      </c>
      <c r="Q16" s="3">
        <v>89.18</v>
      </c>
      <c r="R16" s="12">
        <v>0</v>
      </c>
      <c r="S16" s="12">
        <f t="shared" si="2"/>
        <v>89.18</v>
      </c>
      <c r="T16" s="5">
        <f t="shared" si="3"/>
        <v>31.73357254989908</v>
      </c>
      <c r="U16" s="2">
        <v>5</v>
      </c>
      <c r="V16" s="2">
        <v>5</v>
      </c>
      <c r="W16" s="2"/>
      <c r="X16" s="2"/>
      <c r="Y16" s="3">
        <v>4</v>
      </c>
      <c r="Z16" s="3">
        <v>6</v>
      </c>
      <c r="AA16" s="3"/>
      <c r="AB16" s="3"/>
      <c r="AC16" s="5">
        <f t="shared" si="4"/>
        <v>100</v>
      </c>
      <c r="AD16" s="5" t="s">
        <v>24</v>
      </c>
      <c r="AE16" s="5">
        <f t="shared" si="5"/>
        <v>9</v>
      </c>
      <c r="AF16" s="5" t="s">
        <v>6</v>
      </c>
      <c r="AG16" s="8">
        <f t="shared" si="6"/>
        <v>65.866786274949533</v>
      </c>
      <c r="AH16" s="8"/>
      <c r="AI16" s="2">
        <v>10</v>
      </c>
      <c r="AJ16" s="2">
        <v>25.2</v>
      </c>
      <c r="AK16" s="2"/>
      <c r="AL16" s="2">
        <f t="shared" si="7"/>
        <v>25.2</v>
      </c>
      <c r="AM16" s="5">
        <f t="shared" si="8"/>
        <v>33.333333333333336</v>
      </c>
      <c r="AN16" s="3">
        <v>7</v>
      </c>
      <c r="AO16" s="3" t="s">
        <v>90</v>
      </c>
      <c r="AP16" s="5">
        <f t="shared" si="9"/>
        <v>53.846153846153847</v>
      </c>
      <c r="AQ16" s="8">
        <f>(AP16+AM16)/2</f>
        <v>43.589743589743591</v>
      </c>
      <c r="AR16" s="2">
        <v>2</v>
      </c>
      <c r="AS16" s="2">
        <v>7</v>
      </c>
      <c r="AT16" s="2">
        <v>2</v>
      </c>
      <c r="AU16" s="2">
        <f t="shared" si="10"/>
        <v>11</v>
      </c>
      <c r="AV16" s="22">
        <f t="shared" si="12"/>
        <v>39.285714285714285</v>
      </c>
      <c r="AW16" s="11">
        <f>(AV16+AG16+M16+AQ16)/4</f>
        <v>37.18556103760185</v>
      </c>
    </row>
    <row r="17" spans="1:49">
      <c r="A17" t="s">
        <v>98</v>
      </c>
      <c r="B17" s="3"/>
      <c r="C17" s="3"/>
      <c r="D17" s="3"/>
      <c r="E17" s="3"/>
      <c r="F17" s="3"/>
      <c r="G17" s="2"/>
      <c r="H17" s="2"/>
      <c r="I17" s="2"/>
      <c r="J17" s="2"/>
      <c r="K17" s="2"/>
      <c r="L17" s="2"/>
      <c r="M17" s="8">
        <f t="shared" si="1"/>
        <v>0</v>
      </c>
      <c r="N17" s="8" t="s">
        <v>24</v>
      </c>
      <c r="O17" s="8">
        <f t="shared" si="11"/>
        <v>0</v>
      </c>
      <c r="P17" s="8" t="s">
        <v>6</v>
      </c>
      <c r="Q17" s="3">
        <v>53.59</v>
      </c>
      <c r="R17" s="12">
        <v>0</v>
      </c>
      <c r="S17" s="12">
        <f t="shared" si="2"/>
        <v>53.59</v>
      </c>
      <c r="T17" s="5">
        <f t="shared" si="3"/>
        <v>52.808359768613542</v>
      </c>
      <c r="U17" s="2">
        <v>4</v>
      </c>
      <c r="V17" s="2">
        <v>4</v>
      </c>
      <c r="W17" s="2">
        <v>1</v>
      </c>
      <c r="X17" s="2"/>
      <c r="Y17" s="3">
        <v>9</v>
      </c>
      <c r="Z17" s="3">
        <v>1</v>
      </c>
      <c r="AA17" s="3"/>
      <c r="AB17" s="3"/>
      <c r="AC17" s="5">
        <f t="shared" si="4"/>
        <v>94</v>
      </c>
      <c r="AD17" s="5" t="s">
        <v>24</v>
      </c>
      <c r="AE17" s="5">
        <f t="shared" si="5"/>
        <v>13</v>
      </c>
      <c r="AF17" s="5" t="s">
        <v>6</v>
      </c>
      <c r="AG17" s="8">
        <f t="shared" si="6"/>
        <v>73.404179884306771</v>
      </c>
      <c r="AH17" s="8">
        <v>12.74</v>
      </c>
      <c r="AI17" s="2">
        <v>10</v>
      </c>
      <c r="AJ17" s="2">
        <v>21.1</v>
      </c>
      <c r="AK17" s="2"/>
      <c r="AL17" s="2">
        <f t="shared" si="7"/>
        <v>21.1</v>
      </c>
      <c r="AM17" s="5">
        <f t="shared" si="8"/>
        <v>39.810426540284361</v>
      </c>
      <c r="AN17" s="3">
        <v>10</v>
      </c>
      <c r="AO17" s="3" t="s">
        <v>87</v>
      </c>
      <c r="AP17" s="5">
        <f t="shared" si="9"/>
        <v>76.923076923076934</v>
      </c>
      <c r="AQ17" s="8">
        <f>(AP17+AM17)/2</f>
        <v>58.366751731680651</v>
      </c>
      <c r="AR17" s="2">
        <v>6</v>
      </c>
      <c r="AS17" s="2">
        <v>7</v>
      </c>
      <c r="AT17" s="2">
        <v>0</v>
      </c>
      <c r="AU17" s="2">
        <f t="shared" si="10"/>
        <v>13</v>
      </c>
      <c r="AV17" s="22">
        <f t="shared" si="12"/>
        <v>46.428571428571431</v>
      </c>
      <c r="AW17" s="11">
        <f>(AV17+AG17+M17+AQ17)/4</f>
        <v>44.549875761139717</v>
      </c>
    </row>
    <row r="18" spans="1:49">
      <c r="A18" t="s">
        <v>99</v>
      </c>
      <c r="B18" s="3">
        <v>1</v>
      </c>
      <c r="C18" s="3">
        <v>0</v>
      </c>
      <c r="D18" s="3">
        <v>0</v>
      </c>
      <c r="E18" s="3">
        <v>0</v>
      </c>
      <c r="F18" s="3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8">
        <f>SUM(B18:L18)</f>
        <v>1</v>
      </c>
      <c r="N18" s="8" t="s">
        <v>24</v>
      </c>
      <c r="O18" s="8">
        <f t="shared" si="11"/>
        <v>0</v>
      </c>
      <c r="P18" s="8" t="s">
        <v>6</v>
      </c>
      <c r="Q18" s="3">
        <v>75.069999999999993</v>
      </c>
      <c r="R18" s="12">
        <v>0</v>
      </c>
      <c r="S18" s="12">
        <f t="shared" si="2"/>
        <v>75.069999999999993</v>
      </c>
      <c r="T18" s="5">
        <f t="shared" si="3"/>
        <v>37.698148394831492</v>
      </c>
      <c r="U18" s="2">
        <v>7</v>
      </c>
      <c r="V18" s="2">
        <v>3</v>
      </c>
      <c r="W18" s="2"/>
      <c r="X18" s="2"/>
      <c r="Y18" s="3">
        <v>9</v>
      </c>
      <c r="Z18" s="3">
        <v>1</v>
      </c>
      <c r="AA18" s="3"/>
      <c r="AB18" s="3"/>
      <c r="AC18" s="5">
        <f t="shared" si="4"/>
        <v>100</v>
      </c>
      <c r="AD18" s="5" t="s">
        <v>24</v>
      </c>
      <c r="AE18" s="5">
        <f t="shared" si="5"/>
        <v>16</v>
      </c>
      <c r="AF18" s="5" t="s">
        <v>6</v>
      </c>
      <c r="AG18" s="8">
        <f t="shared" si="6"/>
        <v>68.849074197415746</v>
      </c>
      <c r="AH18" s="8">
        <v>13.87</v>
      </c>
      <c r="AI18" s="2">
        <v>10</v>
      </c>
      <c r="AJ18" s="2">
        <v>23.81</v>
      </c>
      <c r="AK18" s="2"/>
      <c r="AL18" s="2">
        <f t="shared" si="7"/>
        <v>23.81</v>
      </c>
      <c r="AM18" s="5">
        <f t="shared" si="8"/>
        <v>35.279294414111725</v>
      </c>
      <c r="AN18" s="3">
        <v>6</v>
      </c>
      <c r="AO18" s="3" t="s">
        <v>90</v>
      </c>
      <c r="AP18" s="5">
        <f t="shared" si="9"/>
        <v>46.153846153846153</v>
      </c>
      <c r="AQ18" s="8">
        <f>(AP18+AM18)/2</f>
        <v>40.716570283978939</v>
      </c>
      <c r="AR18" s="2">
        <v>10</v>
      </c>
      <c r="AS18" s="2">
        <v>6</v>
      </c>
      <c r="AT18" s="2">
        <v>2</v>
      </c>
      <c r="AU18" s="2">
        <f t="shared" si="10"/>
        <v>18</v>
      </c>
      <c r="AV18" s="22">
        <f t="shared" si="12"/>
        <v>64.285714285714292</v>
      </c>
      <c r="AW18" s="11">
        <f>(AV18+AG18+M18+AQ18)/4</f>
        <v>43.712839691777241</v>
      </c>
    </row>
    <row r="19" spans="1:49">
      <c r="A19" t="s">
        <v>100</v>
      </c>
      <c r="B19" s="3"/>
      <c r="C19" s="3"/>
      <c r="D19" s="3"/>
      <c r="E19" s="3"/>
      <c r="F19" s="3"/>
      <c r="G19" s="2"/>
      <c r="H19" s="2"/>
      <c r="I19" s="2"/>
      <c r="J19" s="2"/>
      <c r="K19" s="2"/>
      <c r="L19" s="2"/>
      <c r="M19" s="8">
        <f t="shared" si="1"/>
        <v>0</v>
      </c>
      <c r="N19" s="8" t="s">
        <v>24</v>
      </c>
      <c r="O19" s="8">
        <f t="shared" si="11"/>
        <v>0</v>
      </c>
      <c r="P19" s="8" t="s">
        <v>6</v>
      </c>
      <c r="Q19" s="3">
        <v>54.8</v>
      </c>
      <c r="R19" s="12"/>
      <c r="S19" s="12">
        <f t="shared" si="2"/>
        <v>54.8</v>
      </c>
      <c r="T19" s="5">
        <f t="shared" si="3"/>
        <v>51.642335766423365</v>
      </c>
      <c r="U19" s="2">
        <v>6</v>
      </c>
      <c r="V19" s="2">
        <v>3</v>
      </c>
      <c r="W19" s="2">
        <v>1</v>
      </c>
      <c r="X19" s="2"/>
      <c r="Y19" s="3">
        <v>5</v>
      </c>
      <c r="Z19" s="3">
        <v>5</v>
      </c>
      <c r="AA19" s="3"/>
      <c r="AB19" s="3"/>
      <c r="AC19" s="5">
        <f t="shared" si="4"/>
        <v>99</v>
      </c>
      <c r="AD19" s="5" t="s">
        <v>24</v>
      </c>
      <c r="AE19" s="5">
        <f t="shared" si="5"/>
        <v>11</v>
      </c>
      <c r="AF19" s="5" t="s">
        <v>6</v>
      </c>
      <c r="AG19" s="8">
        <f t="shared" si="6"/>
        <v>75.321167883211686</v>
      </c>
      <c r="AH19" s="8"/>
      <c r="AI19" s="2">
        <v>10</v>
      </c>
      <c r="AJ19" s="2">
        <v>19.96</v>
      </c>
      <c r="AK19" s="2"/>
      <c r="AL19" s="2">
        <f t="shared" si="7"/>
        <v>19.96</v>
      </c>
      <c r="AM19" s="5">
        <f t="shared" si="8"/>
        <v>42.084168336673343</v>
      </c>
      <c r="AN19" s="3">
        <v>8</v>
      </c>
      <c r="AO19" s="3" t="s">
        <v>90</v>
      </c>
      <c r="AP19" s="5">
        <f t="shared" si="9"/>
        <v>61.53846153846154</v>
      </c>
      <c r="AQ19" s="8">
        <f>(AP19+AM19)/2</f>
        <v>51.811314937567445</v>
      </c>
      <c r="AR19" s="2">
        <v>8</v>
      </c>
      <c r="AS19" s="2">
        <v>10</v>
      </c>
      <c r="AT19" s="2">
        <v>0</v>
      </c>
      <c r="AU19" s="2">
        <f t="shared" si="10"/>
        <v>18</v>
      </c>
      <c r="AV19" s="22">
        <f t="shared" si="12"/>
        <v>64.285714285714292</v>
      </c>
      <c r="AW19" s="11">
        <f>(AV19+AG19+M19+AQ19)/4</f>
        <v>47.854549276623359</v>
      </c>
    </row>
    <row r="20" spans="1:49">
      <c r="A20" t="s">
        <v>101</v>
      </c>
      <c r="B20" s="3">
        <v>5</v>
      </c>
      <c r="C20" s="3">
        <v>2</v>
      </c>
      <c r="D20" s="3">
        <v>3</v>
      </c>
      <c r="E20" s="3">
        <v>6</v>
      </c>
      <c r="F20" s="3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8">
        <f>SUM(B20:L20)</f>
        <v>16</v>
      </c>
      <c r="N20" s="8" t="s">
        <v>24</v>
      </c>
      <c r="O20" s="8">
        <f t="shared" si="11"/>
        <v>0</v>
      </c>
      <c r="P20" s="8" t="s">
        <v>6</v>
      </c>
      <c r="Q20" s="3">
        <v>151.37</v>
      </c>
      <c r="R20" s="12">
        <v>0</v>
      </c>
      <c r="S20" s="12">
        <f t="shared" si="2"/>
        <v>151.37</v>
      </c>
      <c r="T20" s="5">
        <f t="shared" si="3"/>
        <v>18.695910682433773</v>
      </c>
      <c r="U20" s="2">
        <v>1</v>
      </c>
      <c r="V20" s="2">
        <v>6</v>
      </c>
      <c r="W20" s="2">
        <v>1</v>
      </c>
      <c r="X20" s="2">
        <v>1</v>
      </c>
      <c r="Y20" s="3">
        <v>4</v>
      </c>
      <c r="Z20" s="3">
        <v>2</v>
      </c>
      <c r="AA20" s="3">
        <v>3</v>
      </c>
      <c r="AB20" s="3">
        <v>1</v>
      </c>
      <c r="AC20" s="5">
        <f t="shared" si="4"/>
        <v>87</v>
      </c>
      <c r="AD20" s="5" t="s">
        <v>24</v>
      </c>
      <c r="AE20" s="5">
        <f t="shared" si="5"/>
        <v>5</v>
      </c>
      <c r="AF20" s="5" t="s">
        <v>6</v>
      </c>
      <c r="AG20" s="8">
        <f t="shared" si="6"/>
        <v>52.847955341216888</v>
      </c>
      <c r="AH20" s="8">
        <v>32.119999999999997</v>
      </c>
      <c r="AI20" s="2">
        <v>10</v>
      </c>
      <c r="AJ20" s="2">
        <v>19.45</v>
      </c>
      <c r="AK20" s="2"/>
      <c r="AL20" s="2">
        <f t="shared" si="7"/>
        <v>19.45</v>
      </c>
      <c r="AM20" s="5">
        <f t="shared" si="8"/>
        <v>43.187660668380467</v>
      </c>
      <c r="AN20" s="3">
        <v>5</v>
      </c>
      <c r="AO20" s="3" t="s">
        <v>90</v>
      </c>
      <c r="AP20" s="5">
        <f t="shared" si="9"/>
        <v>38.461538461538467</v>
      </c>
      <c r="AQ20" s="8">
        <f>(AP20+AM20)/2</f>
        <v>40.82459956495947</v>
      </c>
      <c r="AR20" s="2">
        <v>6</v>
      </c>
      <c r="AS20" s="2">
        <v>9</v>
      </c>
      <c r="AT20" s="2">
        <v>2</v>
      </c>
      <c r="AU20" s="2">
        <f t="shared" si="10"/>
        <v>17</v>
      </c>
      <c r="AV20" s="22">
        <f t="shared" si="12"/>
        <v>60.714285714285708</v>
      </c>
      <c r="AW20" s="11">
        <f>(AV20+AG20+M20+AQ20)/4</f>
        <v>42.596710155115517</v>
      </c>
    </row>
    <row r="21" spans="1:49">
      <c r="A21" t="s">
        <v>102</v>
      </c>
      <c r="B21" s="3">
        <v>7</v>
      </c>
      <c r="C21" s="3">
        <v>3</v>
      </c>
      <c r="D21" s="3">
        <v>0</v>
      </c>
      <c r="E21" s="3">
        <v>0</v>
      </c>
      <c r="F21" s="3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8">
        <f>SUM(B21:L21)</f>
        <v>10</v>
      </c>
      <c r="N21" s="8" t="s">
        <v>24</v>
      </c>
      <c r="O21" s="8">
        <f t="shared" si="11"/>
        <v>0</v>
      </c>
      <c r="P21" s="8" t="s">
        <v>6</v>
      </c>
      <c r="Q21" s="3">
        <v>72.069999999999993</v>
      </c>
      <c r="R21" s="12">
        <v>0</v>
      </c>
      <c r="S21" s="12">
        <f t="shared" si="2"/>
        <v>72.069999999999993</v>
      </c>
      <c r="T21" s="5">
        <f t="shared" si="3"/>
        <v>39.26737893714445</v>
      </c>
      <c r="U21" s="2">
        <v>2</v>
      </c>
      <c r="V21" s="2">
        <v>4</v>
      </c>
      <c r="W21" s="2">
        <v>4</v>
      </c>
      <c r="X21" s="2"/>
      <c r="Y21" s="3">
        <v>4</v>
      </c>
      <c r="Z21" s="3">
        <v>5</v>
      </c>
      <c r="AA21" s="3">
        <v>1</v>
      </c>
      <c r="AB21" s="3"/>
      <c r="AC21" s="5">
        <f t="shared" si="4"/>
        <v>95</v>
      </c>
      <c r="AD21" s="5" t="s">
        <v>24</v>
      </c>
      <c r="AE21" s="5">
        <f t="shared" si="5"/>
        <v>6</v>
      </c>
      <c r="AF21" s="5" t="s">
        <v>6</v>
      </c>
      <c r="AG21" s="8">
        <f t="shared" si="6"/>
        <v>67.133689468572229</v>
      </c>
      <c r="AH21" s="8">
        <v>62.58</v>
      </c>
      <c r="AI21" s="2">
        <v>10</v>
      </c>
      <c r="AJ21" s="2">
        <v>18.18</v>
      </c>
      <c r="AK21" s="2"/>
      <c r="AL21" s="2">
        <f t="shared" si="7"/>
        <v>18.18</v>
      </c>
      <c r="AM21" s="5">
        <f t="shared" si="8"/>
        <v>46.204620462046208</v>
      </c>
      <c r="AN21" s="3">
        <v>7</v>
      </c>
      <c r="AO21" s="3" t="s">
        <v>90</v>
      </c>
      <c r="AP21" s="5">
        <f t="shared" si="9"/>
        <v>53.846153846153847</v>
      </c>
      <c r="AQ21" s="8">
        <f>(AP21+AM21)/2</f>
        <v>50.025387154100031</v>
      </c>
      <c r="AR21" s="2">
        <v>8</v>
      </c>
      <c r="AS21" s="2">
        <v>8</v>
      </c>
      <c r="AT21" s="2">
        <v>3</v>
      </c>
      <c r="AU21" s="2">
        <f t="shared" si="10"/>
        <v>19</v>
      </c>
      <c r="AV21" s="22">
        <f t="shared" si="12"/>
        <v>67.857142857142861</v>
      </c>
      <c r="AW21" s="11">
        <f>(AV21+AG21+M21+AQ21)/4</f>
        <v>48.754054869953777</v>
      </c>
    </row>
    <row r="22" spans="1:49">
      <c r="A22" t="s">
        <v>103</v>
      </c>
      <c r="B22" s="3">
        <v>9</v>
      </c>
      <c r="C22" s="3">
        <v>9</v>
      </c>
      <c r="D22" s="3">
        <v>6</v>
      </c>
      <c r="E22" s="3">
        <v>5</v>
      </c>
      <c r="F22" s="3">
        <v>5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8">
        <f>SUM(B22:L22)</f>
        <v>34</v>
      </c>
      <c r="N22" s="8" t="s">
        <v>24</v>
      </c>
      <c r="O22" s="8">
        <f t="shared" si="11"/>
        <v>0</v>
      </c>
      <c r="P22" s="8" t="s">
        <v>6</v>
      </c>
      <c r="Q22" s="3">
        <v>143.94</v>
      </c>
      <c r="R22" s="12">
        <v>10</v>
      </c>
      <c r="S22" s="12">
        <f t="shared" si="2"/>
        <v>193.94</v>
      </c>
      <c r="T22" s="5">
        <f t="shared" si="3"/>
        <v>14.592141899556566</v>
      </c>
      <c r="U22" s="2">
        <v>2</v>
      </c>
      <c r="V22" s="2">
        <v>4</v>
      </c>
      <c r="W22" s="2">
        <v>1</v>
      </c>
      <c r="X22" s="2">
        <v>2</v>
      </c>
      <c r="Y22" s="3">
        <v>1</v>
      </c>
      <c r="Z22" s="3">
        <v>2</v>
      </c>
      <c r="AA22" s="3">
        <v>3</v>
      </c>
      <c r="AB22" s="3">
        <v>4</v>
      </c>
      <c r="AC22" s="5">
        <f t="shared" si="4"/>
        <v>79</v>
      </c>
      <c r="AD22" s="5" t="s">
        <v>24</v>
      </c>
      <c r="AE22" s="5">
        <f t="shared" si="5"/>
        <v>3</v>
      </c>
      <c r="AF22" s="5" t="s">
        <v>6</v>
      </c>
      <c r="AG22" s="8">
        <f t="shared" si="6"/>
        <v>46.796070949778283</v>
      </c>
      <c r="AH22" s="8"/>
      <c r="AI22" s="2">
        <v>5</v>
      </c>
      <c r="AJ22" s="2">
        <v>120</v>
      </c>
      <c r="AK22" s="2">
        <v>5</v>
      </c>
      <c r="AL22" s="2">
        <f t="shared" si="7"/>
        <v>145</v>
      </c>
      <c r="AM22" s="5">
        <f t="shared" si="8"/>
        <v>5.7931034482758621</v>
      </c>
      <c r="AN22" s="3">
        <v>6</v>
      </c>
      <c r="AO22" s="3" t="s">
        <v>90</v>
      </c>
      <c r="AP22" s="5">
        <f t="shared" si="9"/>
        <v>46.153846153846153</v>
      </c>
      <c r="AQ22" s="8">
        <f>(AP22+AM22)/2</f>
        <v>25.973474801061009</v>
      </c>
      <c r="AR22" s="2">
        <v>3</v>
      </c>
      <c r="AS22" s="2">
        <v>0</v>
      </c>
      <c r="AT22" s="2">
        <v>1</v>
      </c>
      <c r="AU22" s="2">
        <f t="shared" si="10"/>
        <v>4</v>
      </c>
      <c r="AV22" s="22">
        <f t="shared" si="12"/>
        <v>14.285714285714285</v>
      </c>
      <c r="AW22" s="11">
        <f>(AV22+AG22+M22+AQ22)/4</f>
        <v>30.263815009138391</v>
      </c>
    </row>
    <row r="23" spans="1:49">
      <c r="A23" t="s">
        <v>48</v>
      </c>
      <c r="B23" s="3"/>
      <c r="C23" s="3"/>
      <c r="D23" s="3"/>
      <c r="E23" s="3"/>
      <c r="F23" s="3"/>
      <c r="G23" s="2"/>
      <c r="H23" s="2"/>
      <c r="I23" s="2"/>
      <c r="J23" s="2"/>
      <c r="K23" s="2"/>
      <c r="L23" s="2"/>
      <c r="M23" s="8">
        <f t="shared" si="1"/>
        <v>0</v>
      </c>
      <c r="N23" s="8" t="s">
        <v>24</v>
      </c>
      <c r="O23" s="8">
        <f t="shared" si="11"/>
        <v>0</v>
      </c>
      <c r="P23" s="8" t="s">
        <v>6</v>
      </c>
      <c r="Q23" s="3">
        <v>94.59</v>
      </c>
      <c r="R23" s="12">
        <v>5</v>
      </c>
      <c r="S23" s="12">
        <f t="shared" si="2"/>
        <v>119.59</v>
      </c>
      <c r="T23" s="5">
        <f t="shared" si="3"/>
        <v>23.664185968726482</v>
      </c>
      <c r="U23" s="2">
        <v>2</v>
      </c>
      <c r="V23" s="2">
        <v>2</v>
      </c>
      <c r="W23" s="2">
        <v>6</v>
      </c>
      <c r="X23" s="2"/>
      <c r="Y23" s="3">
        <v>0</v>
      </c>
      <c r="Z23" s="3">
        <v>6</v>
      </c>
      <c r="AA23" s="3">
        <v>2</v>
      </c>
      <c r="AB23" s="3">
        <v>2</v>
      </c>
      <c r="AC23" s="5">
        <f t="shared" si="4"/>
        <v>88</v>
      </c>
      <c r="AD23" s="5" t="s">
        <v>24</v>
      </c>
      <c r="AE23" s="5">
        <f t="shared" si="5"/>
        <v>2</v>
      </c>
      <c r="AF23" s="5" t="s">
        <v>6</v>
      </c>
      <c r="AG23" s="8">
        <f t="shared" si="6"/>
        <v>55.832092984363243</v>
      </c>
      <c r="AH23" s="8">
        <v>62.87</v>
      </c>
      <c r="AI23" s="2">
        <v>10</v>
      </c>
      <c r="AJ23" s="2">
        <v>17.04</v>
      </c>
      <c r="AK23" s="2"/>
      <c r="AL23" s="2">
        <f t="shared" si="7"/>
        <v>17.04</v>
      </c>
      <c r="AM23" s="5">
        <f t="shared" si="8"/>
        <v>49.295774647887328</v>
      </c>
      <c r="AN23" s="3">
        <v>10</v>
      </c>
      <c r="AO23" s="3" t="s">
        <v>87</v>
      </c>
      <c r="AP23" s="5">
        <f t="shared" si="9"/>
        <v>76.923076923076934</v>
      </c>
      <c r="AQ23" s="8">
        <f>(AP23+AM23)/2</f>
        <v>63.109425785482131</v>
      </c>
      <c r="AR23" s="2">
        <v>6</v>
      </c>
      <c r="AS23" s="2">
        <v>10</v>
      </c>
      <c r="AT23" s="2">
        <v>2</v>
      </c>
      <c r="AU23" s="2">
        <f t="shared" si="10"/>
        <v>18</v>
      </c>
      <c r="AV23" s="22">
        <f t="shared" si="12"/>
        <v>64.285714285714292</v>
      </c>
      <c r="AW23" s="11">
        <f>(AV23+AG23+M23+AQ23)/4</f>
        <v>45.80680826388992</v>
      </c>
    </row>
    <row r="24" spans="1:49">
      <c r="A24" t="s">
        <v>18</v>
      </c>
      <c r="B24" s="3">
        <v>10</v>
      </c>
      <c r="C24" s="3">
        <v>8</v>
      </c>
      <c r="D24" s="3">
        <v>8</v>
      </c>
      <c r="E24" s="3">
        <v>6</v>
      </c>
      <c r="F24" s="3">
        <v>7</v>
      </c>
      <c r="G24" s="2">
        <v>7</v>
      </c>
      <c r="H24" s="2">
        <v>4</v>
      </c>
      <c r="I24" s="2">
        <v>1</v>
      </c>
      <c r="J24" s="2">
        <v>4</v>
      </c>
      <c r="K24" s="2">
        <v>0</v>
      </c>
      <c r="L24" s="2">
        <v>0</v>
      </c>
      <c r="M24" s="8">
        <f>SUM(B24:L24)</f>
        <v>55</v>
      </c>
      <c r="N24" s="8" t="s">
        <v>24</v>
      </c>
      <c r="O24" s="8">
        <f t="shared" si="11"/>
        <v>0</v>
      </c>
      <c r="P24" s="8" t="s">
        <v>6</v>
      </c>
      <c r="Q24" s="3">
        <v>36.83</v>
      </c>
      <c r="R24" s="12">
        <v>0</v>
      </c>
      <c r="S24" s="12">
        <f t="shared" si="2"/>
        <v>36.83</v>
      </c>
      <c r="T24" s="5">
        <f t="shared" si="3"/>
        <v>76.839532989410813</v>
      </c>
      <c r="U24" s="2">
        <v>8</v>
      </c>
      <c r="V24" s="2">
        <v>2</v>
      </c>
      <c r="W24" s="2"/>
      <c r="X24" s="2"/>
      <c r="Y24" s="3">
        <v>9</v>
      </c>
      <c r="Z24" s="3">
        <v>1</v>
      </c>
      <c r="AA24" s="3"/>
      <c r="AB24" s="3"/>
      <c r="AC24" s="20">
        <f t="shared" si="4"/>
        <v>100</v>
      </c>
      <c r="AD24" s="20" t="s">
        <v>24</v>
      </c>
      <c r="AE24" s="20">
        <f t="shared" si="5"/>
        <v>17</v>
      </c>
      <c r="AF24" s="20" t="s">
        <v>6</v>
      </c>
      <c r="AG24" s="8">
        <f t="shared" si="6"/>
        <v>88.419766494705414</v>
      </c>
      <c r="AH24" s="8">
        <v>8.8000000000000007</v>
      </c>
      <c r="AI24" s="2">
        <v>10</v>
      </c>
      <c r="AJ24" s="2">
        <v>14.24</v>
      </c>
      <c r="AK24" s="2"/>
      <c r="AL24" s="2">
        <f t="shared" si="7"/>
        <v>14.24</v>
      </c>
      <c r="AM24" s="5">
        <f t="shared" si="8"/>
        <v>58.988764044943821</v>
      </c>
      <c r="AN24" s="3">
        <v>12</v>
      </c>
      <c r="AO24" s="3" t="s">
        <v>90</v>
      </c>
      <c r="AP24" s="5">
        <f t="shared" si="9"/>
        <v>92.307692307692307</v>
      </c>
      <c r="AQ24" s="8">
        <f>(AP24+AM24)/2</f>
        <v>75.648228176318071</v>
      </c>
      <c r="AR24" s="2">
        <v>7</v>
      </c>
      <c r="AS24" s="2">
        <v>8</v>
      </c>
      <c r="AT24" s="2">
        <v>5</v>
      </c>
      <c r="AU24" s="2">
        <f t="shared" si="10"/>
        <v>20</v>
      </c>
      <c r="AV24" s="22">
        <f t="shared" si="12"/>
        <v>71.428571428571431</v>
      </c>
      <c r="AW24" s="11">
        <f>(AV24+AG24+M24+AQ24)/4</f>
        <v>72.624141524898732</v>
      </c>
    </row>
    <row r="25" spans="1:49">
      <c r="A25" t="s">
        <v>104</v>
      </c>
      <c r="B25" s="3"/>
      <c r="C25" s="3"/>
      <c r="D25" s="3"/>
      <c r="E25" s="3"/>
      <c r="F25" s="3"/>
      <c r="G25" s="2"/>
      <c r="H25" s="2"/>
      <c r="I25" s="2"/>
      <c r="J25" s="2"/>
      <c r="K25" s="2"/>
      <c r="L25" s="2"/>
      <c r="M25" s="8">
        <f t="shared" si="1"/>
        <v>0</v>
      </c>
      <c r="N25" s="8" t="s">
        <v>24</v>
      </c>
      <c r="O25" s="8">
        <f t="shared" si="11"/>
        <v>0</v>
      </c>
      <c r="P25" s="8" t="s">
        <v>6</v>
      </c>
      <c r="Q25" s="3"/>
      <c r="R25" s="12"/>
      <c r="S25" s="12"/>
      <c r="T25" s="5">
        <v>0</v>
      </c>
      <c r="U25" s="2"/>
      <c r="V25" s="2"/>
      <c r="W25" s="2"/>
      <c r="X25" s="2"/>
      <c r="Y25" s="3"/>
      <c r="Z25" s="3"/>
      <c r="AA25" s="3"/>
      <c r="AB25" s="3"/>
      <c r="AC25" s="5">
        <f t="shared" si="4"/>
        <v>0</v>
      </c>
      <c r="AD25" s="5" t="s">
        <v>24</v>
      </c>
      <c r="AE25" s="5">
        <f t="shared" si="5"/>
        <v>0</v>
      </c>
      <c r="AF25" s="5" t="s">
        <v>6</v>
      </c>
      <c r="AG25" s="8">
        <f t="shared" si="6"/>
        <v>0</v>
      </c>
      <c r="AH25" s="8"/>
      <c r="AI25" s="2"/>
      <c r="AJ25" s="2"/>
      <c r="AK25" s="2"/>
      <c r="AL25" s="2"/>
      <c r="AM25" s="5">
        <v>0</v>
      </c>
      <c r="AN25" s="3"/>
      <c r="AO25" s="3"/>
      <c r="AP25" s="5">
        <v>0</v>
      </c>
      <c r="AQ25" s="8">
        <f>(AP25+AM25)/2</f>
        <v>0</v>
      </c>
      <c r="AR25" s="2">
        <v>10</v>
      </c>
      <c r="AS25" s="2">
        <v>7</v>
      </c>
      <c r="AT25" s="2">
        <v>5</v>
      </c>
      <c r="AU25" s="2">
        <f t="shared" si="10"/>
        <v>22</v>
      </c>
      <c r="AV25" s="22">
        <f t="shared" si="12"/>
        <v>78.571428571428569</v>
      </c>
      <c r="AW25" s="11">
        <f>(AV25+AG25+M25+AQ25)/4</f>
        <v>19.642857142857142</v>
      </c>
    </row>
    <row r="26" spans="1:49">
      <c r="A26" t="s">
        <v>105</v>
      </c>
      <c r="B26" s="3"/>
      <c r="C26" s="3"/>
      <c r="D26" s="3"/>
      <c r="E26" s="3"/>
      <c r="F26" s="3"/>
      <c r="G26" s="2"/>
      <c r="H26" s="2"/>
      <c r="I26" s="2"/>
      <c r="J26" s="2"/>
      <c r="K26" s="2"/>
      <c r="L26" s="2"/>
      <c r="M26" s="8">
        <f t="shared" si="1"/>
        <v>0</v>
      </c>
      <c r="N26" s="8" t="s">
        <v>24</v>
      </c>
      <c r="O26" s="8">
        <f t="shared" si="11"/>
        <v>0</v>
      </c>
      <c r="P26" s="8" t="s">
        <v>6</v>
      </c>
      <c r="Q26" s="3"/>
      <c r="R26" s="3"/>
      <c r="S26" s="3"/>
      <c r="T26" s="5">
        <v>0</v>
      </c>
      <c r="U26" s="2"/>
      <c r="V26" s="2"/>
      <c r="W26" s="2"/>
      <c r="X26" s="2"/>
      <c r="Y26" s="3"/>
      <c r="Z26" s="3"/>
      <c r="AA26" s="3"/>
      <c r="AB26" s="3"/>
      <c r="AC26" s="5">
        <f t="shared" si="4"/>
        <v>0</v>
      </c>
      <c r="AD26" s="5" t="s">
        <v>24</v>
      </c>
      <c r="AE26" s="5">
        <f t="shared" si="5"/>
        <v>0</v>
      </c>
      <c r="AF26" s="5" t="s">
        <v>6</v>
      </c>
      <c r="AG26" s="8">
        <f t="shared" si="6"/>
        <v>0</v>
      </c>
      <c r="AH26" s="8"/>
      <c r="AI26" s="2"/>
      <c r="AJ26" s="2"/>
      <c r="AK26" s="2"/>
      <c r="AL26" s="2"/>
      <c r="AM26" s="5">
        <v>0</v>
      </c>
      <c r="AN26" s="3"/>
      <c r="AO26" s="3"/>
      <c r="AP26" s="5">
        <v>0</v>
      </c>
      <c r="AQ26" s="8">
        <f>(AP26+AM26)/2</f>
        <v>0</v>
      </c>
      <c r="AR26" s="2">
        <v>7</v>
      </c>
      <c r="AS26" s="2">
        <v>6</v>
      </c>
      <c r="AT26" s="2">
        <v>2</v>
      </c>
      <c r="AU26" s="2">
        <f t="shared" si="10"/>
        <v>15</v>
      </c>
      <c r="AV26" s="22">
        <f t="shared" si="12"/>
        <v>53.571428571428569</v>
      </c>
      <c r="AW26" s="11">
        <f>(AV26+AG26+M26+AQ26)/4</f>
        <v>13.392857142857142</v>
      </c>
    </row>
    <row r="27" spans="1:49" s="19" customFormat="1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</row>
    <row r="28" spans="1:49">
      <c r="B28" s="3"/>
      <c r="C28" s="3"/>
      <c r="D28" s="3"/>
      <c r="E28" s="3"/>
      <c r="F28" s="9"/>
      <c r="G28" s="9"/>
      <c r="H28" s="9"/>
      <c r="I28" s="9"/>
      <c r="J28" s="9" t="s">
        <v>22</v>
      </c>
      <c r="K28" s="9"/>
      <c r="L28" s="9"/>
      <c r="M28" s="9">
        <f>MAX(M3:M27)</f>
        <v>92</v>
      </c>
      <c r="N28" s="9"/>
      <c r="O28" s="9"/>
      <c r="P28" s="9"/>
      <c r="Q28" s="9"/>
      <c r="R28" s="9" t="s">
        <v>22</v>
      </c>
      <c r="S28" s="9">
        <f>MIN(S3:S27)</f>
        <v>28.3</v>
      </c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 t="s">
        <v>60</v>
      </c>
      <c r="AL28" s="9">
        <f>MIN(AL3:AL27)</f>
        <v>8.4</v>
      </c>
      <c r="AM28" s="9"/>
      <c r="AN28" s="9"/>
      <c r="AO28" s="9"/>
      <c r="AP28" s="9"/>
      <c r="AQ28" s="9">
        <f>MAX(AQ3:AQ27)</f>
        <v>92.682926829268297</v>
      </c>
      <c r="AR28" s="9"/>
      <c r="AS28" s="9"/>
      <c r="AT28" s="9"/>
      <c r="AU28" s="9"/>
      <c r="AV28" s="10" t="s">
        <v>22</v>
      </c>
      <c r="AW28" s="10">
        <f>MAX(AW3:AW27)</f>
        <v>83.743149090425362</v>
      </c>
    </row>
    <row r="29" spans="1:49" s="19" customFormat="1"/>
    <row r="30" spans="1:49" s="19" customFormat="1"/>
    <row r="31" spans="1:49" s="19" customFormat="1"/>
    <row r="32" spans="1:49" s="19" customFormat="1"/>
    <row r="33" s="19" customFormat="1"/>
    <row r="34" s="19" customFormat="1"/>
    <row r="35" s="19" customFormat="1"/>
    <row r="36" s="19" customFormat="1"/>
    <row r="37" s="19" customFormat="1"/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  <row r="47" s="19" customFormat="1"/>
    <row r="48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  <row r="63" s="19" customFormat="1"/>
    <row r="64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="19" customFormat="1"/>
    <row r="114" s="19" customFormat="1"/>
    <row r="115" s="19" customFormat="1"/>
    <row r="116" s="19" customFormat="1"/>
    <row r="117" s="19" customFormat="1"/>
    <row r="118" s="19" customFormat="1"/>
    <row r="119" s="19" customFormat="1"/>
    <row r="120" s="19" customFormat="1"/>
    <row r="121" s="19" customFormat="1"/>
    <row r="122" s="19" customFormat="1"/>
    <row r="123" s="19" customFormat="1"/>
    <row r="124" s="19" customFormat="1"/>
    <row r="125" s="19" customFormat="1"/>
    <row r="126" s="19" customFormat="1"/>
    <row r="127" s="19" customFormat="1"/>
    <row r="128" s="19" customFormat="1"/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  <row r="137" s="19" customFormat="1"/>
    <row r="138" s="19" customFormat="1"/>
    <row r="139" s="19" customFormat="1"/>
    <row r="140" s="19" customFormat="1"/>
    <row r="141" s="19" customFormat="1"/>
    <row r="142" s="19" customFormat="1"/>
    <row r="143" s="19" customFormat="1"/>
    <row r="144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  <row r="153" s="19" customFormat="1"/>
    <row r="154" s="19" customFormat="1"/>
    <row r="155" s="19" customFormat="1"/>
    <row r="156" s="19" customFormat="1"/>
    <row r="157" s="19" customFormat="1"/>
    <row r="158" s="19" customFormat="1"/>
    <row r="159" s="19" customFormat="1"/>
    <row r="160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  <row r="189" s="19" customFormat="1"/>
    <row r="190" s="19" customFormat="1"/>
    <row r="191" s="19" customFormat="1"/>
    <row r="192" s="19" customFormat="1"/>
    <row r="193" s="19" customFormat="1"/>
    <row r="194" s="19" customFormat="1"/>
    <row r="195" s="19" customFormat="1"/>
    <row r="196" s="19" customFormat="1"/>
    <row r="197" s="19" customFormat="1"/>
    <row r="198" s="19" customFormat="1"/>
    <row r="199" s="19" customFormat="1"/>
  </sheetData>
  <phoneticPr fontId="7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7"/>
  <sheetViews>
    <sheetView workbookViewId="0">
      <selection activeCell="B101" sqref="B101"/>
    </sheetView>
  </sheetViews>
  <sheetFormatPr baseColWidth="10" defaultRowHeight="15" x14ac:dyDescent="0"/>
  <cols>
    <col min="1" max="1" width="4.6640625" customWidth="1"/>
    <col min="2" max="2" width="18" bestFit="1" customWidth="1"/>
    <col min="3" max="3" width="10.83203125" style="14"/>
  </cols>
  <sheetData>
    <row r="1" spans="1:3" ht="20">
      <c r="A1" s="18" t="s">
        <v>82</v>
      </c>
    </row>
    <row r="3" spans="1:3">
      <c r="A3">
        <v>1</v>
      </c>
      <c r="B3" s="13" t="s">
        <v>17</v>
      </c>
      <c r="C3" s="14">
        <v>87.358254802464671</v>
      </c>
    </row>
    <row r="4" spans="1:3">
      <c r="A4">
        <f>A3+1</f>
        <v>2</v>
      </c>
      <c r="B4" s="13" t="s">
        <v>44</v>
      </c>
      <c r="C4" s="14">
        <v>81.016408509874623</v>
      </c>
    </row>
    <row r="5" spans="1:3">
      <c r="A5">
        <f t="shared" ref="A5:A40" si="0">A4+1</f>
        <v>3</v>
      </c>
      <c r="B5" s="13" t="s">
        <v>18</v>
      </c>
      <c r="C5" s="14">
        <v>72.354181415611293</v>
      </c>
    </row>
    <row r="6" spans="1:3">
      <c r="A6">
        <f t="shared" si="0"/>
        <v>4</v>
      </c>
      <c r="B6" s="13" t="s">
        <v>46</v>
      </c>
      <c r="C6" s="14">
        <v>68.830537818123716</v>
      </c>
    </row>
    <row r="7" spans="1:3">
      <c r="A7">
        <f t="shared" si="0"/>
        <v>5</v>
      </c>
      <c r="B7" s="13" t="s">
        <v>32</v>
      </c>
      <c r="C7" s="14">
        <v>68.195693438088881</v>
      </c>
    </row>
    <row r="8" spans="1:3">
      <c r="A8">
        <f t="shared" si="0"/>
        <v>6</v>
      </c>
      <c r="B8" s="13" t="s">
        <v>41</v>
      </c>
      <c r="C8" s="14">
        <v>66.119790241678061</v>
      </c>
    </row>
    <row r="9" spans="1:3">
      <c r="A9">
        <f t="shared" si="0"/>
        <v>7</v>
      </c>
      <c r="B9" s="13" t="s">
        <v>31</v>
      </c>
      <c r="C9" s="14">
        <v>64.376970199975801</v>
      </c>
    </row>
    <row r="10" spans="1:3">
      <c r="A10">
        <f t="shared" si="0"/>
        <v>8</v>
      </c>
      <c r="B10" s="13" t="s">
        <v>25</v>
      </c>
      <c r="C10" s="14">
        <v>63.40487036023368</v>
      </c>
    </row>
    <row r="11" spans="1:3">
      <c r="A11">
        <f t="shared" si="0"/>
        <v>9</v>
      </c>
      <c r="B11" s="13" t="s">
        <v>43</v>
      </c>
      <c r="C11" s="14">
        <v>58.377435055799353</v>
      </c>
    </row>
    <row r="12" spans="1:3">
      <c r="A12">
        <f t="shared" si="0"/>
        <v>10</v>
      </c>
      <c r="B12" s="13" t="s">
        <v>9</v>
      </c>
      <c r="C12" s="14">
        <v>56.900898004132145</v>
      </c>
    </row>
    <row r="13" spans="1:3">
      <c r="A13">
        <f t="shared" si="0"/>
        <v>11</v>
      </c>
      <c r="B13" s="13" t="s">
        <v>39</v>
      </c>
      <c r="C13" s="14">
        <v>56.691434520114015</v>
      </c>
    </row>
    <row r="14" spans="1:3">
      <c r="A14">
        <f t="shared" si="0"/>
        <v>12</v>
      </c>
      <c r="B14" s="13" t="s">
        <v>14</v>
      </c>
      <c r="C14" s="14">
        <v>56.225039532970342</v>
      </c>
    </row>
    <row r="15" spans="1:3">
      <c r="A15">
        <f t="shared" si="0"/>
        <v>13</v>
      </c>
      <c r="B15" s="13" t="s">
        <v>40</v>
      </c>
      <c r="C15" s="14">
        <v>54.044445686206373</v>
      </c>
    </row>
    <row r="16" spans="1:3">
      <c r="A16">
        <f t="shared" si="0"/>
        <v>14</v>
      </c>
      <c r="B16" s="13" t="s">
        <v>47</v>
      </c>
      <c r="C16" s="14">
        <v>53.095996483397577</v>
      </c>
    </row>
    <row r="17" spans="1:3">
      <c r="A17">
        <f t="shared" si="0"/>
        <v>15</v>
      </c>
      <c r="B17" s="13" t="s">
        <v>13</v>
      </c>
      <c r="C17" s="14">
        <v>53.090718610885894</v>
      </c>
    </row>
    <row r="18" spans="1:3">
      <c r="A18">
        <f t="shared" si="0"/>
        <v>16</v>
      </c>
      <c r="B18" s="13" t="s">
        <v>45</v>
      </c>
      <c r="C18" s="14">
        <v>52.56792218723546</v>
      </c>
    </row>
    <row r="19" spans="1:3">
      <c r="A19">
        <f t="shared" si="0"/>
        <v>17</v>
      </c>
      <c r="B19" s="13" t="s">
        <v>30</v>
      </c>
      <c r="C19" s="14">
        <v>48.755506110615798</v>
      </c>
    </row>
    <row r="20" spans="1:3">
      <c r="A20">
        <f t="shared" si="0"/>
        <v>18</v>
      </c>
      <c r="B20" s="13" t="s">
        <v>58</v>
      </c>
      <c r="C20" s="14">
        <v>47.944824973654597</v>
      </c>
    </row>
    <row r="21" spans="1:3">
      <c r="A21">
        <f t="shared" si="0"/>
        <v>19</v>
      </c>
      <c r="B21" s="13" t="s">
        <v>16</v>
      </c>
      <c r="C21" s="14">
        <v>44.382352832448838</v>
      </c>
    </row>
    <row r="22" spans="1:3">
      <c r="A22">
        <f t="shared" si="0"/>
        <v>20</v>
      </c>
      <c r="B22" s="13" t="s">
        <v>56</v>
      </c>
      <c r="C22" s="14">
        <v>43.66293446771364</v>
      </c>
    </row>
    <row r="23" spans="1:3">
      <c r="A23">
        <f t="shared" si="0"/>
        <v>21</v>
      </c>
      <c r="B23" s="13" t="s">
        <v>38</v>
      </c>
      <c r="C23" s="14">
        <v>43.116255200201095</v>
      </c>
    </row>
    <row r="24" spans="1:3">
      <c r="A24">
        <f t="shared" si="0"/>
        <v>22</v>
      </c>
      <c r="B24" s="13" t="s">
        <v>15</v>
      </c>
      <c r="C24" s="14">
        <v>39.27426587779226</v>
      </c>
    </row>
    <row r="25" spans="1:3">
      <c r="A25">
        <f t="shared" si="0"/>
        <v>23</v>
      </c>
      <c r="B25" s="13" t="s">
        <v>57</v>
      </c>
      <c r="C25" s="14">
        <v>37.309638456345539</v>
      </c>
    </row>
    <row r="26" spans="1:3">
      <c r="A26">
        <f t="shared" si="0"/>
        <v>24</v>
      </c>
      <c r="B26" s="13" t="s">
        <v>48</v>
      </c>
      <c r="C26" s="14">
        <v>35.662027197401983</v>
      </c>
    </row>
    <row r="27" spans="1:3">
      <c r="A27">
        <f t="shared" si="0"/>
        <v>25</v>
      </c>
      <c r="B27" s="13" t="s">
        <v>49</v>
      </c>
      <c r="C27" s="14">
        <v>34.594728680081026</v>
      </c>
    </row>
    <row r="28" spans="1:3">
      <c r="A28">
        <f t="shared" si="0"/>
        <v>26</v>
      </c>
      <c r="B28" s="13" t="s">
        <v>37</v>
      </c>
      <c r="C28" s="14">
        <v>33.705275342736144</v>
      </c>
    </row>
    <row r="29" spans="1:3">
      <c r="A29">
        <f t="shared" si="0"/>
        <v>27</v>
      </c>
      <c r="B29" s="13" t="s">
        <v>59</v>
      </c>
      <c r="C29" s="14">
        <v>31.865640868366853</v>
      </c>
    </row>
    <row r="30" spans="1:3">
      <c r="A30">
        <f t="shared" si="0"/>
        <v>28</v>
      </c>
      <c r="B30" s="13" t="s">
        <v>36</v>
      </c>
      <c r="C30" s="14">
        <v>26.159849174359643</v>
      </c>
    </row>
    <row r="31" spans="1:3">
      <c r="A31">
        <f t="shared" si="0"/>
        <v>29</v>
      </c>
      <c r="B31" s="13" t="s">
        <v>33</v>
      </c>
      <c r="C31" s="14">
        <v>23.75</v>
      </c>
    </row>
    <row r="32" spans="1:3">
      <c r="A32">
        <f t="shared" si="0"/>
        <v>30</v>
      </c>
      <c r="B32" s="13" t="s">
        <v>50</v>
      </c>
      <c r="C32" s="14">
        <v>23.488489143472261</v>
      </c>
    </row>
    <row r="33" spans="1:3">
      <c r="A33">
        <f t="shared" si="0"/>
        <v>31</v>
      </c>
      <c r="B33" s="13" t="s">
        <v>34</v>
      </c>
      <c r="C33" s="14">
        <v>19.620519583278387</v>
      </c>
    </row>
    <row r="34" spans="1:3">
      <c r="A34">
        <f t="shared" si="0"/>
        <v>32</v>
      </c>
      <c r="B34" s="13" t="s">
        <v>35</v>
      </c>
      <c r="C34" s="14">
        <v>17.896150891866519</v>
      </c>
    </row>
    <row r="35" spans="1:3">
      <c r="A35">
        <f t="shared" si="0"/>
        <v>33</v>
      </c>
      <c r="B35" s="13" t="s">
        <v>52</v>
      </c>
      <c r="C35" s="14">
        <v>17.532169379174231</v>
      </c>
    </row>
    <row r="36" spans="1:3">
      <c r="A36">
        <f t="shared" si="0"/>
        <v>34</v>
      </c>
      <c r="B36" s="13" t="s">
        <v>51</v>
      </c>
      <c r="C36" s="14">
        <v>16.302744825172859</v>
      </c>
    </row>
    <row r="37" spans="1:3">
      <c r="A37">
        <f t="shared" si="0"/>
        <v>35</v>
      </c>
      <c r="B37" s="13" t="s">
        <v>42</v>
      </c>
      <c r="C37" s="14">
        <v>11.5</v>
      </c>
    </row>
    <row r="38" spans="1:3">
      <c r="A38">
        <f t="shared" si="0"/>
        <v>36</v>
      </c>
      <c r="B38" s="13" t="s">
        <v>55</v>
      </c>
      <c r="C38" s="14">
        <v>10.483594034194253</v>
      </c>
    </row>
    <row r="39" spans="1:3">
      <c r="A39">
        <f t="shared" si="0"/>
        <v>37</v>
      </c>
      <c r="B39" s="13" t="s">
        <v>53</v>
      </c>
      <c r="C39" s="14">
        <v>6.372802877051023</v>
      </c>
    </row>
    <row r="40" spans="1:3">
      <c r="A40">
        <f t="shared" si="0"/>
        <v>38</v>
      </c>
      <c r="B40" s="13" t="s">
        <v>54</v>
      </c>
      <c r="C40" s="14">
        <v>5.9749685047000689</v>
      </c>
    </row>
    <row r="41" spans="1:3">
      <c r="B41" s="13"/>
    </row>
    <row r="42" spans="1:3">
      <c r="B42" s="13"/>
    </row>
    <row r="43" spans="1:3" ht="20">
      <c r="A43" s="17" t="s">
        <v>0</v>
      </c>
    </row>
    <row r="45" spans="1:3">
      <c r="A45">
        <v>1</v>
      </c>
      <c r="B45" t="s">
        <v>25</v>
      </c>
      <c r="C45" s="16" t="s">
        <v>61</v>
      </c>
    </row>
    <row r="46" spans="1:3">
      <c r="A46">
        <f>A45+1</f>
        <v>2</v>
      </c>
      <c r="B46" t="s">
        <v>17</v>
      </c>
      <c r="C46" s="16" t="s">
        <v>78</v>
      </c>
    </row>
    <row r="47" spans="1:3">
      <c r="A47">
        <f t="shared" ref="A47:A64" si="1">A46+1</f>
        <v>3</v>
      </c>
      <c r="B47" t="s">
        <v>33</v>
      </c>
      <c r="C47" s="16" t="s">
        <v>65</v>
      </c>
    </row>
    <row r="48" spans="1:3">
      <c r="A48">
        <f t="shared" si="1"/>
        <v>4</v>
      </c>
      <c r="B48" t="s">
        <v>31</v>
      </c>
      <c r="C48" s="16" t="s">
        <v>63</v>
      </c>
    </row>
    <row r="49" spans="1:3">
      <c r="A49">
        <f t="shared" si="1"/>
        <v>5</v>
      </c>
      <c r="B49" t="s">
        <v>46</v>
      </c>
      <c r="C49" s="16" t="s">
        <v>77</v>
      </c>
    </row>
    <row r="50" spans="1:3">
      <c r="A50">
        <f t="shared" si="1"/>
        <v>6</v>
      </c>
      <c r="B50" t="s">
        <v>44</v>
      </c>
      <c r="C50" s="16" t="s">
        <v>75</v>
      </c>
    </row>
    <row r="51" spans="1:3">
      <c r="A51">
        <f t="shared" si="1"/>
        <v>7</v>
      </c>
      <c r="B51" t="s">
        <v>32</v>
      </c>
      <c r="C51" s="16" t="s">
        <v>64</v>
      </c>
    </row>
    <row r="52" spans="1:3">
      <c r="A52">
        <f t="shared" si="1"/>
        <v>8</v>
      </c>
      <c r="B52" t="s">
        <v>18</v>
      </c>
      <c r="C52" s="16" t="s">
        <v>72</v>
      </c>
    </row>
    <row r="53" spans="1:3">
      <c r="A53">
        <f t="shared" si="1"/>
        <v>9</v>
      </c>
      <c r="B53" t="s">
        <v>45</v>
      </c>
      <c r="C53" s="16" t="s">
        <v>76</v>
      </c>
    </row>
    <row r="54" spans="1:3">
      <c r="A54">
        <f t="shared" si="1"/>
        <v>10</v>
      </c>
      <c r="B54" t="s">
        <v>9</v>
      </c>
      <c r="C54" s="16" t="s">
        <v>68</v>
      </c>
    </row>
    <row r="55" spans="1:3">
      <c r="A55">
        <f t="shared" si="1"/>
        <v>11</v>
      </c>
      <c r="B55" t="s">
        <v>30</v>
      </c>
      <c r="C55" s="16" t="s">
        <v>62</v>
      </c>
    </row>
    <row r="56" spans="1:3">
      <c r="A56">
        <f t="shared" si="1"/>
        <v>12</v>
      </c>
      <c r="B56" t="s">
        <v>47</v>
      </c>
      <c r="C56" s="16" t="s">
        <v>62</v>
      </c>
    </row>
    <row r="57" spans="1:3">
      <c r="A57">
        <f t="shared" si="1"/>
        <v>13</v>
      </c>
      <c r="B57" t="s">
        <v>14</v>
      </c>
      <c r="C57" s="16" t="s">
        <v>71</v>
      </c>
    </row>
    <row r="58" spans="1:3">
      <c r="A58">
        <f t="shared" si="1"/>
        <v>14</v>
      </c>
      <c r="B58" t="s">
        <v>38</v>
      </c>
      <c r="C58" s="16" t="s">
        <v>67</v>
      </c>
    </row>
    <row r="59" spans="1:3">
      <c r="A59">
        <f t="shared" si="1"/>
        <v>15</v>
      </c>
      <c r="B59" t="s">
        <v>35</v>
      </c>
      <c r="C59" s="16" t="s">
        <v>66</v>
      </c>
    </row>
    <row r="60" spans="1:3">
      <c r="A60">
        <f t="shared" si="1"/>
        <v>16</v>
      </c>
      <c r="B60" t="s">
        <v>58</v>
      </c>
      <c r="C60" s="16" t="s">
        <v>66</v>
      </c>
    </row>
    <row r="61" spans="1:3">
      <c r="A61">
        <f t="shared" si="1"/>
        <v>17</v>
      </c>
      <c r="B61" t="s">
        <v>40</v>
      </c>
      <c r="C61" s="16" t="s">
        <v>70</v>
      </c>
    </row>
    <row r="62" spans="1:3">
      <c r="A62">
        <f t="shared" si="1"/>
        <v>18</v>
      </c>
      <c r="B62" t="s">
        <v>41</v>
      </c>
      <c r="C62" s="16" t="s">
        <v>73</v>
      </c>
    </row>
    <row r="63" spans="1:3">
      <c r="A63">
        <f t="shared" si="1"/>
        <v>19</v>
      </c>
      <c r="B63" t="s">
        <v>13</v>
      </c>
      <c r="C63" s="16" t="s">
        <v>69</v>
      </c>
    </row>
    <row r="64" spans="1:3">
      <c r="A64">
        <f t="shared" si="1"/>
        <v>20</v>
      </c>
      <c r="B64" t="s">
        <v>43</v>
      </c>
      <c r="C64" s="16" t="s">
        <v>74</v>
      </c>
    </row>
    <row r="66" spans="1:3" ht="20">
      <c r="A66" s="17" t="s">
        <v>79</v>
      </c>
    </row>
    <row r="68" spans="1:3">
      <c r="A68">
        <v>1</v>
      </c>
      <c r="B68" s="13" t="s">
        <v>41</v>
      </c>
      <c r="C68" s="14">
        <v>100</v>
      </c>
    </row>
    <row r="69" spans="1:3">
      <c r="A69">
        <f>A68+1</f>
        <v>2</v>
      </c>
      <c r="B69" s="13" t="s">
        <v>18</v>
      </c>
      <c r="C69" s="14">
        <v>90.239591516103687</v>
      </c>
    </row>
    <row r="70" spans="1:3">
      <c r="A70">
        <f t="shared" ref="A70:A97" si="2">A69+1</f>
        <v>3</v>
      </c>
      <c r="B70" s="13" t="s">
        <v>15</v>
      </c>
      <c r="C70" s="14">
        <v>87.156424581005581</v>
      </c>
    </row>
    <row r="71" spans="1:3">
      <c r="A71">
        <f t="shared" si="2"/>
        <v>4</v>
      </c>
      <c r="B71" s="13" t="s">
        <v>17</v>
      </c>
      <c r="C71" s="14">
        <v>86.633019209858645</v>
      </c>
    </row>
    <row r="72" spans="1:3">
      <c r="A72">
        <f t="shared" si="2"/>
        <v>5</v>
      </c>
      <c r="B72" s="13" t="s">
        <v>31</v>
      </c>
      <c r="C72" s="14">
        <v>85.816908897554057</v>
      </c>
    </row>
    <row r="73" spans="1:3">
      <c r="A73">
        <f t="shared" si="2"/>
        <v>6</v>
      </c>
      <c r="B73" s="13" t="s">
        <v>56</v>
      </c>
      <c r="C73" s="14">
        <v>80.688833900402102</v>
      </c>
    </row>
    <row r="74" spans="1:3">
      <c r="A74">
        <f t="shared" si="2"/>
        <v>7</v>
      </c>
      <c r="B74" s="13" t="s">
        <v>32</v>
      </c>
      <c r="C74" s="14">
        <v>79.59979736575481</v>
      </c>
    </row>
    <row r="75" spans="1:3">
      <c r="A75">
        <f t="shared" si="2"/>
        <v>8</v>
      </c>
      <c r="B75" s="13" t="s">
        <v>9</v>
      </c>
      <c r="C75" s="14">
        <v>77.964902018133955</v>
      </c>
    </row>
    <row r="76" spans="1:3">
      <c r="A76">
        <f t="shared" si="2"/>
        <v>9</v>
      </c>
      <c r="B76" s="13" t="s">
        <v>59</v>
      </c>
      <c r="C76" s="14">
        <v>77.918646080760084</v>
      </c>
    </row>
    <row r="77" spans="1:3">
      <c r="A77">
        <f t="shared" si="2"/>
        <v>10</v>
      </c>
      <c r="B77" s="13" t="s">
        <v>39</v>
      </c>
      <c r="C77" s="14">
        <v>77.855936894547455</v>
      </c>
    </row>
    <row r="78" spans="1:3">
      <c r="A78">
        <f t="shared" si="2"/>
        <v>11</v>
      </c>
      <c r="B78" s="13" t="s">
        <v>13</v>
      </c>
      <c r="C78" s="14">
        <v>76.727115445108524</v>
      </c>
    </row>
    <row r="79" spans="1:3">
      <c r="A79">
        <f t="shared" si="2"/>
        <v>12</v>
      </c>
      <c r="B79" s="13" t="s">
        <v>44</v>
      </c>
      <c r="C79" s="14">
        <v>76.481827758756907</v>
      </c>
    </row>
    <row r="80" spans="1:3">
      <c r="A80">
        <f t="shared" si="2"/>
        <v>13</v>
      </c>
      <c r="B80" s="13" t="s">
        <v>46</v>
      </c>
      <c r="C80" s="14">
        <v>74.936720142602496</v>
      </c>
    </row>
    <row r="81" spans="1:3">
      <c r="A81">
        <f t="shared" si="2"/>
        <v>14</v>
      </c>
      <c r="B81" s="13" t="s">
        <v>57</v>
      </c>
      <c r="C81" s="14">
        <v>68.811972089607053</v>
      </c>
    </row>
    <row r="82" spans="1:3">
      <c r="A82">
        <f t="shared" si="2"/>
        <v>15</v>
      </c>
      <c r="B82" s="13" t="s">
        <v>43</v>
      </c>
      <c r="C82" s="14">
        <v>67.855652692231274</v>
      </c>
    </row>
    <row r="83" spans="1:3">
      <c r="A83">
        <f t="shared" si="2"/>
        <v>16</v>
      </c>
      <c r="B83" s="13" t="s">
        <v>40</v>
      </c>
      <c r="C83" s="14">
        <v>66.921836228287845</v>
      </c>
    </row>
    <row r="84" spans="1:3">
      <c r="A84">
        <f t="shared" si="2"/>
        <v>17</v>
      </c>
      <c r="B84" s="13" t="s">
        <v>45</v>
      </c>
      <c r="C84" s="14">
        <v>65.900238948626054</v>
      </c>
    </row>
    <row r="85" spans="1:3">
      <c r="A85">
        <f t="shared" si="2"/>
        <v>18</v>
      </c>
      <c r="B85" s="13" t="s">
        <v>47</v>
      </c>
      <c r="C85" s="14">
        <v>65.89832285115304</v>
      </c>
    </row>
    <row r="86" spans="1:3">
      <c r="A86">
        <f t="shared" si="2"/>
        <v>19</v>
      </c>
      <c r="B86" s="13" t="s">
        <v>50</v>
      </c>
      <c r="C86" s="14">
        <v>63.878337069492559</v>
      </c>
    </row>
    <row r="87" spans="1:3">
      <c r="A87">
        <f t="shared" si="2"/>
        <v>20</v>
      </c>
      <c r="B87" s="13" t="s">
        <v>37</v>
      </c>
      <c r="C87" s="14">
        <v>61.208055290753094</v>
      </c>
    </row>
    <row r="88" spans="1:3">
      <c r="A88">
        <f t="shared" si="2"/>
        <v>21</v>
      </c>
      <c r="B88" s="13" t="s">
        <v>25</v>
      </c>
      <c r="C88" s="14">
        <v>60.324070732587515</v>
      </c>
    </row>
    <row r="89" spans="1:3">
      <c r="A89">
        <f t="shared" si="2"/>
        <v>22</v>
      </c>
      <c r="B89" s="13" t="s">
        <v>58</v>
      </c>
      <c r="C89" s="14">
        <v>59.982530367135254</v>
      </c>
    </row>
    <row r="90" spans="1:3">
      <c r="A90">
        <f t="shared" si="2"/>
        <v>23</v>
      </c>
      <c r="B90" s="13" t="s">
        <v>48</v>
      </c>
      <c r="C90" s="14">
        <v>57.718342036553523</v>
      </c>
    </row>
    <row r="91" spans="1:3">
      <c r="A91">
        <f t="shared" si="2"/>
        <v>24</v>
      </c>
      <c r="B91" s="13" t="s">
        <v>49</v>
      </c>
      <c r="C91" s="14">
        <v>55.260390585878817</v>
      </c>
    </row>
    <row r="92" spans="1:3">
      <c r="A92">
        <f t="shared" si="2"/>
        <v>25</v>
      </c>
      <c r="B92" s="13" t="s">
        <v>14</v>
      </c>
      <c r="C92" s="14">
        <v>52.640792291220556</v>
      </c>
    </row>
    <row r="93" spans="1:3">
      <c r="A93">
        <f t="shared" si="2"/>
        <v>26</v>
      </c>
      <c r="B93" s="13" t="s">
        <v>16</v>
      </c>
      <c r="C93" s="14">
        <v>50.334001457725947</v>
      </c>
    </row>
    <row r="94" spans="1:3">
      <c r="A94">
        <f t="shared" si="2"/>
        <v>27</v>
      </c>
      <c r="B94" s="13" t="s">
        <v>30</v>
      </c>
      <c r="C94" s="14">
        <v>44.174666910020079</v>
      </c>
    </row>
    <row r="95" spans="1:3">
      <c r="A95">
        <f t="shared" si="2"/>
        <v>28</v>
      </c>
      <c r="B95" s="13" t="s">
        <v>51</v>
      </c>
      <c r="C95" s="14">
        <v>41.328219991517038</v>
      </c>
    </row>
    <row r="96" spans="1:3">
      <c r="A96">
        <f t="shared" si="2"/>
        <v>29</v>
      </c>
      <c r="B96" s="13" t="s">
        <v>38</v>
      </c>
      <c r="C96" s="14">
        <v>34.915287390911828</v>
      </c>
    </row>
    <row r="97" spans="1:3">
      <c r="A97">
        <f t="shared" si="2"/>
        <v>30</v>
      </c>
      <c r="B97" s="13" t="s">
        <v>52</v>
      </c>
      <c r="C97" s="14">
        <v>31.727307515689574</v>
      </c>
    </row>
    <row r="99" spans="1:3" ht="20">
      <c r="A99" s="18" t="s">
        <v>80</v>
      </c>
    </row>
    <row r="101" spans="1:3">
      <c r="A101" s="13">
        <v>1</v>
      </c>
      <c r="B101" s="13" t="s">
        <v>44</v>
      </c>
      <c r="C101" s="14">
        <v>97.583806280741584</v>
      </c>
    </row>
    <row r="102" spans="1:3">
      <c r="A102" s="13">
        <v>2</v>
      </c>
      <c r="B102" s="13" t="s">
        <v>17</v>
      </c>
      <c r="C102" s="14">
        <v>96.800000000000011</v>
      </c>
    </row>
    <row r="103" spans="1:3">
      <c r="A103" s="13">
        <v>3</v>
      </c>
      <c r="B103" s="13" t="s">
        <v>39</v>
      </c>
      <c r="C103" s="14">
        <v>84.90980118590862</v>
      </c>
    </row>
    <row r="104" spans="1:3">
      <c r="A104" s="13">
        <v>4</v>
      </c>
      <c r="B104" s="13" t="s">
        <v>49</v>
      </c>
      <c r="C104" s="14">
        <v>83.118524134445295</v>
      </c>
    </row>
    <row r="105" spans="1:3">
      <c r="A105" s="13">
        <v>5</v>
      </c>
      <c r="B105" s="13" t="s">
        <v>43</v>
      </c>
      <c r="C105" s="14">
        <v>74.654087530966137</v>
      </c>
    </row>
    <row r="106" spans="1:3">
      <c r="A106" s="13">
        <v>6</v>
      </c>
      <c r="B106" s="13" t="s">
        <v>37</v>
      </c>
      <c r="C106" s="14">
        <v>73.613046080191495</v>
      </c>
    </row>
    <row r="107" spans="1:3">
      <c r="A107" s="13">
        <v>7</v>
      </c>
      <c r="B107" s="13" t="s">
        <v>32</v>
      </c>
      <c r="C107" s="14">
        <v>71.182976386600757</v>
      </c>
    </row>
    <row r="108" spans="1:3">
      <c r="A108" s="13">
        <v>8</v>
      </c>
      <c r="B108" s="13" t="s">
        <v>15</v>
      </c>
      <c r="C108" s="14">
        <v>69.940638930163445</v>
      </c>
    </row>
    <row r="109" spans="1:3">
      <c r="A109" s="13">
        <v>9</v>
      </c>
      <c r="B109" s="13" t="s">
        <v>36</v>
      </c>
      <c r="C109" s="14">
        <v>60.639396697438571</v>
      </c>
    </row>
    <row r="110" spans="1:3">
      <c r="A110" s="13">
        <v>10</v>
      </c>
      <c r="B110" s="13" t="s">
        <v>18</v>
      </c>
      <c r="C110" s="14">
        <v>59.177134146341473</v>
      </c>
    </row>
    <row r="111" spans="1:3">
      <c r="A111" s="13">
        <v>11</v>
      </c>
      <c r="B111" s="13" t="s">
        <v>31</v>
      </c>
      <c r="C111" s="14">
        <v>58.690971902349148</v>
      </c>
    </row>
    <row r="112" spans="1:3">
      <c r="A112" s="13">
        <v>12</v>
      </c>
      <c r="B112" s="13" t="s">
        <v>58</v>
      </c>
      <c r="C112" s="14">
        <v>57.796769527483121</v>
      </c>
    </row>
    <row r="113" spans="1:3">
      <c r="A113" s="13">
        <v>13</v>
      </c>
      <c r="B113" s="13" t="s">
        <v>41</v>
      </c>
      <c r="C113" s="14">
        <v>57.479160966712271</v>
      </c>
    </row>
    <row r="114" spans="1:3">
      <c r="A114" s="13">
        <v>14</v>
      </c>
      <c r="B114" s="13" t="s">
        <v>46</v>
      </c>
      <c r="C114" s="14">
        <v>56.385431129892346</v>
      </c>
    </row>
    <row r="115" spans="1:3">
      <c r="A115" s="13">
        <v>15</v>
      </c>
      <c r="B115" s="13" t="s">
        <v>14</v>
      </c>
      <c r="C115" s="14">
        <v>56.259365840660806</v>
      </c>
    </row>
    <row r="116" spans="1:3">
      <c r="A116" s="13">
        <v>16</v>
      </c>
      <c r="B116" s="13" t="s">
        <v>34</v>
      </c>
      <c r="C116" s="14">
        <v>54.482078333113549</v>
      </c>
    </row>
    <row r="117" spans="1:3">
      <c r="A117" s="13">
        <v>17</v>
      </c>
      <c r="B117" s="13" t="s">
        <v>13</v>
      </c>
      <c r="C117" s="14">
        <v>49.635758998435051</v>
      </c>
    </row>
    <row r="118" spans="1:3">
      <c r="A118" s="13">
        <v>18</v>
      </c>
      <c r="B118" s="13" t="s">
        <v>59</v>
      </c>
      <c r="C118" s="14">
        <v>49.543917392707328</v>
      </c>
    </row>
    <row r="119" spans="1:3">
      <c r="A119" s="13">
        <v>19</v>
      </c>
      <c r="B119" s="13" t="s">
        <v>47</v>
      </c>
      <c r="C119" s="14">
        <v>49.485663082437277</v>
      </c>
    </row>
    <row r="120" spans="1:3">
      <c r="A120" s="13">
        <v>20</v>
      </c>
      <c r="B120" s="13" t="s">
        <v>30</v>
      </c>
      <c r="C120" s="14">
        <v>47.847357532443112</v>
      </c>
    </row>
    <row r="121" spans="1:3">
      <c r="A121" s="13">
        <v>21</v>
      </c>
      <c r="B121" s="13" t="s">
        <v>38</v>
      </c>
      <c r="C121" s="14">
        <v>47.549733409892539</v>
      </c>
    </row>
    <row r="122" spans="1:3">
      <c r="A122" s="13">
        <v>22</v>
      </c>
      <c r="B122" s="13" t="s">
        <v>40</v>
      </c>
      <c r="C122" s="14">
        <v>46.255946516537648</v>
      </c>
    </row>
    <row r="123" spans="1:3">
      <c r="A123" s="13">
        <v>23</v>
      </c>
      <c r="B123" s="13" t="s">
        <v>56</v>
      </c>
      <c r="C123" s="14">
        <v>43.962903970452444</v>
      </c>
    </row>
    <row r="124" spans="1:3">
      <c r="A124" s="13">
        <v>24</v>
      </c>
      <c r="B124" s="13" t="s">
        <v>16</v>
      </c>
      <c r="C124" s="14">
        <v>43.195409872069405</v>
      </c>
    </row>
    <row r="125" spans="1:3">
      <c r="A125" s="13">
        <v>25</v>
      </c>
      <c r="B125" s="13" t="s">
        <v>55</v>
      </c>
      <c r="C125" s="14">
        <v>41.934376136777011</v>
      </c>
    </row>
    <row r="126" spans="1:3">
      <c r="A126" s="13">
        <v>26</v>
      </c>
      <c r="B126" s="13" t="s">
        <v>45</v>
      </c>
      <c r="C126" s="14">
        <v>39.37144980031578</v>
      </c>
    </row>
    <row r="127" spans="1:3">
      <c r="A127" s="13">
        <v>27</v>
      </c>
      <c r="B127" s="13" t="s">
        <v>9</v>
      </c>
      <c r="C127" s="14">
        <v>38.638689998394611</v>
      </c>
    </row>
    <row r="128" spans="1:3">
      <c r="A128" s="13">
        <v>28</v>
      </c>
      <c r="B128" s="13" t="s">
        <v>52</v>
      </c>
      <c r="C128" s="14">
        <v>38.401370001007351</v>
      </c>
    </row>
    <row r="129" spans="1:3">
      <c r="A129" s="13">
        <v>29</v>
      </c>
      <c r="B129" s="13" t="s">
        <v>57</v>
      </c>
      <c r="C129" s="14">
        <v>36.426581735775095</v>
      </c>
    </row>
    <row r="130" spans="1:3">
      <c r="A130" s="13">
        <v>30</v>
      </c>
      <c r="B130" s="13" t="s">
        <v>25</v>
      </c>
      <c r="C130" s="14">
        <v>33.295410708347191</v>
      </c>
    </row>
    <row r="131" spans="1:3">
      <c r="A131" s="13">
        <v>31</v>
      </c>
      <c r="B131" s="13" t="s">
        <v>50</v>
      </c>
      <c r="C131" s="14">
        <v>30.075619504396485</v>
      </c>
    </row>
    <row r="132" spans="1:3">
      <c r="A132" s="13">
        <v>32</v>
      </c>
      <c r="B132" s="13" t="s">
        <v>35</v>
      </c>
      <c r="C132" s="14">
        <v>27.584603567466075</v>
      </c>
    </row>
    <row r="133" spans="1:3">
      <c r="A133" s="13">
        <v>33</v>
      </c>
      <c r="B133" s="13" t="s">
        <v>53</v>
      </c>
      <c r="C133" s="14">
        <v>25.491211508204092</v>
      </c>
    </row>
    <row r="134" spans="1:3">
      <c r="A134" s="13">
        <v>34</v>
      </c>
      <c r="B134" s="13" t="s">
        <v>54</v>
      </c>
      <c r="C134" s="14">
        <v>23.899874018800276</v>
      </c>
    </row>
    <row r="135" spans="1:3">
      <c r="A135" s="13">
        <v>35</v>
      </c>
      <c r="B135" s="13" t="s">
        <v>51</v>
      </c>
      <c r="C135" s="14">
        <v>23.882759309174403</v>
      </c>
    </row>
    <row r="136" spans="1:3">
      <c r="A136" s="13">
        <v>36</v>
      </c>
      <c r="B136" s="13" t="s">
        <v>48</v>
      </c>
      <c r="C136" s="14">
        <v>22.929766753054423</v>
      </c>
    </row>
    <row r="137" spans="1:3">
      <c r="A137" s="13"/>
      <c r="B137" s="13"/>
    </row>
    <row r="138" spans="1:3" ht="20">
      <c r="A138" s="18" t="s">
        <v>81</v>
      </c>
    </row>
    <row r="140" spans="1:3">
      <c r="A140" s="13">
        <v>1</v>
      </c>
      <c r="B140" s="13" t="s">
        <v>16</v>
      </c>
      <c r="C140" s="15">
        <v>84</v>
      </c>
    </row>
    <row r="141" spans="1:3">
      <c r="A141" s="13">
        <v>2</v>
      </c>
      <c r="B141" s="13" t="s">
        <v>18</v>
      </c>
      <c r="C141" s="15">
        <v>76</v>
      </c>
    </row>
    <row r="142" spans="1:3">
      <c r="A142" s="13">
        <v>3</v>
      </c>
      <c r="B142" s="13" t="s">
        <v>17</v>
      </c>
      <c r="C142" s="15">
        <v>70</v>
      </c>
    </row>
    <row r="143" spans="1:3">
      <c r="A143" s="13">
        <v>4</v>
      </c>
      <c r="B143" s="13" t="s">
        <v>14</v>
      </c>
      <c r="C143" s="15">
        <v>68</v>
      </c>
    </row>
    <row r="144" spans="1:3">
      <c r="A144" s="13">
        <v>5</v>
      </c>
      <c r="B144" s="13" t="s">
        <v>43</v>
      </c>
      <c r="C144" s="15">
        <v>68</v>
      </c>
    </row>
    <row r="145" spans="1:3">
      <c r="A145" s="13">
        <v>6</v>
      </c>
      <c r="B145" s="13" t="s">
        <v>41</v>
      </c>
      <c r="C145" s="15">
        <v>66</v>
      </c>
    </row>
    <row r="146" spans="1:3">
      <c r="A146" s="13">
        <v>7</v>
      </c>
      <c r="B146" s="13" t="s">
        <v>44</v>
      </c>
      <c r="C146" s="15">
        <v>66</v>
      </c>
    </row>
    <row r="147" spans="1:3">
      <c r="A147" s="13">
        <v>8</v>
      </c>
      <c r="B147" s="13" t="s">
        <v>25</v>
      </c>
      <c r="C147" s="15">
        <v>64</v>
      </c>
    </row>
    <row r="148" spans="1:3">
      <c r="A148" s="13">
        <v>9</v>
      </c>
      <c r="B148" s="13" t="s">
        <v>39</v>
      </c>
      <c r="C148" s="15">
        <v>64</v>
      </c>
    </row>
    <row r="149" spans="1:3">
      <c r="A149" s="13">
        <v>10</v>
      </c>
      <c r="B149" s="13" t="s">
        <v>48</v>
      </c>
      <c r="C149" s="15">
        <v>62</v>
      </c>
    </row>
    <row r="150" spans="1:3">
      <c r="A150" s="13">
        <v>11</v>
      </c>
      <c r="B150" s="13" t="s">
        <v>40</v>
      </c>
      <c r="C150" s="15">
        <v>60</v>
      </c>
    </row>
    <row r="151" spans="1:3">
      <c r="A151" s="13">
        <v>12</v>
      </c>
      <c r="B151" s="13" t="s">
        <v>32</v>
      </c>
      <c r="C151" s="15">
        <v>54</v>
      </c>
    </row>
    <row r="152" spans="1:3">
      <c r="A152" s="13">
        <v>13</v>
      </c>
      <c r="B152" s="13" t="s">
        <v>46</v>
      </c>
      <c r="C152" s="15">
        <v>54</v>
      </c>
    </row>
    <row r="153" spans="1:3">
      <c r="A153" s="13">
        <v>14</v>
      </c>
      <c r="B153" s="13" t="s">
        <v>30</v>
      </c>
      <c r="C153" s="15">
        <v>52</v>
      </c>
    </row>
    <row r="154" spans="1:3">
      <c r="A154" s="13">
        <v>15</v>
      </c>
      <c r="B154" s="13" t="s">
        <v>9</v>
      </c>
      <c r="C154" s="15">
        <v>52</v>
      </c>
    </row>
    <row r="155" spans="1:3">
      <c r="A155" s="13">
        <v>16</v>
      </c>
      <c r="B155" s="13" t="s">
        <v>56</v>
      </c>
      <c r="C155" s="15">
        <v>50</v>
      </c>
    </row>
    <row r="156" spans="1:3">
      <c r="A156" s="13">
        <v>17</v>
      </c>
      <c r="B156" s="13" t="s">
        <v>13</v>
      </c>
      <c r="C156" s="15">
        <v>48</v>
      </c>
    </row>
    <row r="157" spans="1:3">
      <c r="A157" s="13">
        <v>18</v>
      </c>
      <c r="B157" s="13" t="s">
        <v>42</v>
      </c>
      <c r="C157" s="15">
        <v>46</v>
      </c>
    </row>
    <row r="158" spans="1:3">
      <c r="A158" s="13">
        <v>19</v>
      </c>
      <c r="B158" s="13" t="s">
        <v>47</v>
      </c>
      <c r="C158" s="15">
        <v>46</v>
      </c>
    </row>
    <row r="159" spans="1:3">
      <c r="A159" s="13">
        <v>20</v>
      </c>
      <c r="B159" s="13" t="s">
        <v>36</v>
      </c>
      <c r="C159" s="15">
        <v>44</v>
      </c>
    </row>
    <row r="160" spans="1:3">
      <c r="A160" s="13">
        <v>21</v>
      </c>
      <c r="B160" s="13" t="s">
        <v>38</v>
      </c>
      <c r="C160" s="15">
        <v>44</v>
      </c>
    </row>
    <row r="161" spans="1:3">
      <c r="A161" s="13">
        <v>22</v>
      </c>
      <c r="B161" s="13" t="s">
        <v>57</v>
      </c>
      <c r="C161" s="15">
        <v>44</v>
      </c>
    </row>
    <row r="162" spans="1:3">
      <c r="A162" s="13">
        <v>23</v>
      </c>
      <c r="B162" s="13" t="s">
        <v>45</v>
      </c>
      <c r="C162" s="15">
        <v>42</v>
      </c>
    </row>
    <row r="163" spans="1:3">
      <c r="A163" s="13">
        <v>24</v>
      </c>
      <c r="B163" s="13" t="s">
        <v>58</v>
      </c>
      <c r="C163" s="15">
        <v>30</v>
      </c>
    </row>
    <row r="164" spans="1:3">
      <c r="A164" s="13">
        <v>25</v>
      </c>
      <c r="B164" s="13" t="s">
        <v>34</v>
      </c>
      <c r="C164" s="15">
        <v>24</v>
      </c>
    </row>
    <row r="165" spans="1:3">
      <c r="A165" s="13">
        <v>26</v>
      </c>
      <c r="B165" s="13" t="s">
        <v>31</v>
      </c>
      <c r="C165" s="15">
        <v>22</v>
      </c>
    </row>
    <row r="166" spans="1:3">
      <c r="A166" s="13"/>
    </row>
    <row r="167" spans="1:3">
      <c r="A167" s="13"/>
    </row>
    <row r="168" spans="1:3">
      <c r="A168" s="13"/>
    </row>
    <row r="169" spans="1:3">
      <c r="A169" s="13"/>
    </row>
    <row r="170" spans="1:3">
      <c r="A170" s="13"/>
    </row>
    <row r="171" spans="1:3">
      <c r="A171" s="13"/>
    </row>
    <row r="172" spans="1:3">
      <c r="A172" s="13"/>
    </row>
    <row r="173" spans="1:3">
      <c r="A173" s="13"/>
    </row>
    <row r="174" spans="1:3">
      <c r="A174" s="13"/>
    </row>
    <row r="175" spans="1:3">
      <c r="A175" s="13"/>
    </row>
    <row r="176" spans="1:3">
      <c r="A176" s="13"/>
    </row>
    <row r="177" spans="1:1">
      <c r="A177" s="13"/>
    </row>
  </sheetData>
  <sortState ref="B3:C40">
    <sortCondition descending="1" ref="C3"/>
  </sortState>
  <phoneticPr fontId="7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 Scores</vt:lpstr>
      <vt:lpstr>Score Breakdowns</vt:lpstr>
    </vt:vector>
  </TitlesOfParts>
  <Company>Andrew Schaefer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Schaefer</dc:creator>
  <cp:lastModifiedBy>Andrew Schaefer</cp:lastModifiedBy>
  <cp:lastPrinted>2014-09-23T01:32:53Z</cp:lastPrinted>
  <dcterms:created xsi:type="dcterms:W3CDTF">2012-09-03T01:46:00Z</dcterms:created>
  <dcterms:modified xsi:type="dcterms:W3CDTF">2014-09-23T01:33:39Z</dcterms:modified>
</cp:coreProperties>
</file>